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125" documentId="8_{1F2E0D74-2564-4F2C-B9CA-1541B2B4C08B}" xr6:coauthVersionLast="47" xr6:coauthVersionMax="47" xr10:uidLastSave="{1AA7EEBB-E433-48CA-AABC-BAC70EBFA71C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2" l="1"/>
  <c r="D136" i="3" l="1"/>
  <c r="C136" i="3"/>
  <c r="E136" i="3" s="1"/>
  <c r="E135" i="3"/>
  <c r="E134" i="3"/>
  <c r="E133" i="3"/>
  <c r="E132" i="3"/>
  <c r="D128" i="3"/>
  <c r="C128" i="3"/>
  <c r="E127" i="3"/>
  <c r="E126" i="3"/>
  <c r="E125" i="3"/>
  <c r="E124" i="3"/>
  <c r="D121" i="3"/>
  <c r="C121" i="3"/>
  <c r="E120" i="3"/>
  <c r="E119" i="3"/>
  <c r="E118" i="3"/>
  <c r="D113" i="3"/>
  <c r="C113" i="3"/>
  <c r="E112" i="3"/>
  <c r="E111" i="3"/>
  <c r="E110" i="3"/>
  <c r="E109" i="3"/>
  <c r="D106" i="3"/>
  <c r="C106" i="3"/>
  <c r="E105" i="3"/>
  <c r="E104" i="3"/>
  <c r="E103" i="3"/>
  <c r="E102" i="3"/>
  <c r="C99" i="3"/>
  <c r="D98" i="3"/>
  <c r="C98" i="3"/>
  <c r="E96" i="3"/>
  <c r="E95" i="3"/>
  <c r="E94" i="3"/>
  <c r="I124" i="3"/>
  <c r="H124" i="3"/>
  <c r="J124" i="3" s="1"/>
  <c r="J122" i="3"/>
  <c r="J121" i="3"/>
  <c r="J120" i="3"/>
  <c r="I116" i="3"/>
  <c r="H116" i="3"/>
  <c r="J115" i="3"/>
  <c r="J114" i="3"/>
  <c r="J113" i="3"/>
  <c r="J112" i="3"/>
  <c r="J111" i="3"/>
  <c r="J110" i="3"/>
  <c r="J109" i="3"/>
  <c r="I106" i="3"/>
  <c r="H106" i="3"/>
  <c r="J105" i="3"/>
  <c r="J104" i="3"/>
  <c r="J103" i="3"/>
  <c r="J102" i="3"/>
  <c r="I98" i="3"/>
  <c r="H98" i="3"/>
  <c r="J97" i="3"/>
  <c r="J96" i="3"/>
  <c r="J94" i="3"/>
  <c r="J93" i="3"/>
  <c r="J89" i="3"/>
  <c r="I88" i="3"/>
  <c r="I90" i="3" s="1"/>
  <c r="H88" i="3"/>
  <c r="J87" i="3"/>
  <c r="J86" i="3"/>
  <c r="H83" i="3"/>
  <c r="I82" i="3"/>
  <c r="H82" i="3"/>
  <c r="J80" i="3"/>
  <c r="J78" i="3"/>
  <c r="I71" i="3"/>
  <c r="H71" i="3"/>
  <c r="J70" i="3"/>
  <c r="J69" i="3"/>
  <c r="J68" i="3"/>
  <c r="J65" i="3"/>
  <c r="J64" i="3"/>
  <c r="J63" i="3"/>
  <c r="I59" i="3"/>
  <c r="H59" i="3"/>
  <c r="J58" i="3"/>
  <c r="J57" i="3"/>
  <c r="J56" i="3"/>
  <c r="J55" i="3"/>
  <c r="J54" i="3"/>
  <c r="J53" i="3"/>
  <c r="I50" i="3"/>
  <c r="I60" i="3" s="1"/>
  <c r="H50" i="3"/>
  <c r="J49" i="3"/>
  <c r="J48" i="3"/>
  <c r="J47" i="3"/>
  <c r="J46" i="3"/>
  <c r="J45" i="3"/>
  <c r="J44" i="3"/>
  <c r="J43" i="3"/>
  <c r="J42" i="3"/>
  <c r="J41" i="3"/>
  <c r="J36" i="3"/>
  <c r="I35" i="3"/>
  <c r="H35" i="3"/>
  <c r="J34" i="3"/>
  <c r="J33" i="3"/>
  <c r="J32" i="3"/>
  <c r="J31" i="3"/>
  <c r="I28" i="3"/>
  <c r="H28" i="3"/>
  <c r="J27" i="3"/>
  <c r="J26" i="3"/>
  <c r="J25" i="3"/>
  <c r="J24" i="3"/>
  <c r="J23" i="3"/>
  <c r="J22" i="3"/>
  <c r="J21" i="3"/>
  <c r="J20" i="3"/>
  <c r="J19" i="3"/>
  <c r="J18" i="3"/>
  <c r="J17" i="3"/>
  <c r="H14" i="3"/>
  <c r="I13" i="3"/>
  <c r="H13" i="3"/>
  <c r="J11" i="3"/>
  <c r="J9" i="3"/>
  <c r="D86" i="3"/>
  <c r="D87" i="3" s="1"/>
  <c r="C86" i="3"/>
  <c r="E86" i="3" s="1"/>
  <c r="E85" i="3"/>
  <c r="E84" i="3"/>
  <c r="E83" i="3"/>
  <c r="D80" i="3"/>
  <c r="C80" i="3"/>
  <c r="E79" i="3"/>
  <c r="E78" i="3"/>
  <c r="E77" i="3"/>
  <c r="E76" i="3"/>
  <c r="E75" i="3"/>
  <c r="E74" i="3"/>
  <c r="D71" i="3"/>
  <c r="C71" i="3"/>
  <c r="E70" i="3"/>
  <c r="E69" i="3"/>
  <c r="E68" i="3"/>
  <c r="E67" i="3"/>
  <c r="E66" i="3"/>
  <c r="E65" i="3"/>
  <c r="E64" i="3"/>
  <c r="E63" i="3"/>
  <c r="C61" i="3"/>
  <c r="D60" i="3"/>
  <c r="C60" i="3"/>
  <c r="E60" i="3" s="1"/>
  <c r="E58" i="3"/>
  <c r="E57" i="3"/>
  <c r="E49" i="3"/>
  <c r="E48" i="3"/>
  <c r="D47" i="3"/>
  <c r="D50" i="3" s="1"/>
  <c r="C47" i="3"/>
  <c r="C50" i="3" s="1"/>
  <c r="E46" i="3"/>
  <c r="E45" i="3"/>
  <c r="D42" i="3"/>
  <c r="C42" i="3"/>
  <c r="E42" i="3" s="1"/>
  <c r="E41" i="3"/>
  <c r="E40" i="3"/>
  <c r="E39" i="3"/>
  <c r="E38" i="3"/>
  <c r="E37" i="3"/>
  <c r="E36" i="3"/>
  <c r="E35" i="3"/>
  <c r="E34" i="3"/>
  <c r="E33" i="3"/>
  <c r="D30" i="3"/>
  <c r="C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C13" i="3"/>
  <c r="D12" i="3"/>
  <c r="C12" i="3"/>
  <c r="E10" i="3"/>
  <c r="E9" i="3"/>
  <c r="E98" i="3" l="1"/>
  <c r="H117" i="3"/>
  <c r="D114" i="3"/>
  <c r="C87" i="3"/>
  <c r="E80" i="3"/>
  <c r="E113" i="3"/>
  <c r="H37" i="3"/>
  <c r="J82" i="3"/>
  <c r="I37" i="3"/>
  <c r="J37" i="3" s="1"/>
  <c r="C129" i="3"/>
  <c r="J50" i="3"/>
  <c r="J88" i="3"/>
  <c r="E106" i="3"/>
  <c r="C114" i="3"/>
  <c r="E12" i="3"/>
  <c r="E50" i="3"/>
  <c r="E87" i="3"/>
  <c r="E30" i="3"/>
  <c r="E71" i="3"/>
  <c r="J35" i="3"/>
  <c r="I99" i="3"/>
  <c r="D129" i="3"/>
  <c r="E121" i="3"/>
  <c r="J13" i="3"/>
  <c r="H60" i="3"/>
  <c r="J60" i="3" s="1"/>
  <c r="J71" i="3"/>
  <c r="E128" i="3"/>
  <c r="J98" i="3"/>
  <c r="J106" i="3"/>
  <c r="I117" i="3"/>
  <c r="H90" i="3"/>
  <c r="J116" i="3"/>
  <c r="J28" i="3"/>
  <c r="J59" i="3"/>
  <c r="E47" i="3"/>
  <c r="J117" i="3" l="1"/>
  <c r="E129" i="3"/>
  <c r="E114" i="3"/>
  <c r="H99" i="3"/>
  <c r="J99" i="3" s="1"/>
  <c r="J9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</authors>
  <commentList>
    <comment ref="E5" authorId="0" shapeId="0" xr:uid="{708EC594-DE9F-4299-8A54-2E0204D0CC8A}">
      <text>
        <r>
          <rPr>
            <sz val="9"/>
            <color indexed="81"/>
            <rFont val="Tahoma"/>
            <family val="2"/>
          </rPr>
          <t>Marked down for final dividend of N15.00k per share</t>
        </r>
      </text>
    </comment>
    <comment ref="E15" authorId="0" shapeId="0" xr:uid="{BCBC2289-1978-4B0E-A3A1-D16EBA0CED5D}">
      <text>
        <r>
          <rPr>
            <sz val="9"/>
            <color indexed="81"/>
            <rFont val="Tahoma"/>
            <family val="2"/>
          </rPr>
          <t>Marked down for final dividend of N1.60k per share</t>
        </r>
      </text>
    </comment>
  </commentList>
</comments>
</file>

<file path=xl/sharedStrings.xml><?xml version="1.0" encoding="utf-8"?>
<sst xmlns="http://schemas.openxmlformats.org/spreadsheetml/2006/main" count="650" uniqueCount="398">
  <si>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</si>
  <si>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</si>
  <si>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</si>
  <si>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</si>
  <si>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</si>
  <si>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</si>
  <si>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</si>
  <si>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</si>
  <si>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</si>
  <si>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</si>
  <si>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</si>
  <si>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</si>
  <si>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</si>
  <si>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</si>
  <si>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</si>
  <si>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</si>
  <si>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</si>
  <si>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</si>
  <si>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</si>
  <si>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</si>
  <si>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</si>
  <si>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</si>
  <si>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</si>
  <si>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</si>
  <si>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</si>
  <si>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</si>
  <si>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</si>
  <si>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</si>
  <si>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</si>
  <si>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</si>
  <si>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</si>
  <si>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</si>
  <si>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</si>
  <si>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</si>
  <si>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</si>
  <si>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</si>
  <si>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</si>
  <si>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</si>
  <si>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</si>
  <si>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</si>
  <si>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</si>
  <si>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</si>
  <si>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</si>
  <si>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</si>
  <si>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</si>
  <si>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</si>
  <si>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</si>
  <si>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</si>
  <si>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</si>
  <si>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</si>
  <si>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</si>
  <si>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</si>
  <si>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</si>
  <si>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</si>
  <si>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</si>
  <si>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</si>
  <si>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</si>
  <si>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</si>
  <si>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</si>
  <si>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</si>
  <si>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</si>
  <si>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</si>
  <si>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</si>
  <si>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</si>
  <si>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</si>
  <si>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</si>
  <si>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</si>
  <si>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</si>
  <si>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</si>
  <si>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</si>
  <si>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</si>
  <si>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</si>
  <si>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</si>
  <si>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</si>
  <si>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</si>
  <si>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</si>
  <si>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</si>
  <si>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</si>
  <si>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</si>
  <si>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</si>
  <si>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</si>
  <si>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</si>
  <si>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</si>
  <si>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</si>
  <si>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</si>
  <si>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</si>
  <si>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</si>
  <si>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</si>
  <si>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</si>
  <si>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</si>
  <si>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</si>
  <si>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</si>
  <si>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</si>
  <si>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</si>
  <si>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</si>
  <si>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</si>
  <si>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</si>
  <si>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</si>
  <si>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</si>
  <si>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</si>
  <si>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</si>
  <si>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</si>
  <si>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</si>
  <si>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</si>
  <si>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</si>
  <si>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</si>
  <si>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</si>
  <si>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</si>
  <si>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</si>
  <si>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</si>
  <si>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</si>
  <si>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</si>
  <si>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</si>
  <si>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</si>
  <si>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</si>
  <si>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</si>
  <si>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</si>
  <si>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</si>
  <si>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</si>
  <si>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</si>
  <si>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</si>
  <si>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</si>
  <si>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</si>
  <si>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</si>
  <si>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</si>
  <si>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</si>
  <si>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</si>
  <si>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</si>
  <si>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</si>
  <si>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</si>
  <si>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</si>
  <si>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</si>
  <si>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</si>
  <si>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</si>
  <si>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</si>
  <si>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</si>
  <si>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</si>
  <si>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</si>
  <si>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</si>
  <si>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</si>
  <si>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</si>
  <si>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</si>
  <si>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</si>
  <si>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</si>
  <si>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</si>
  <si>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</si>
  <si>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</si>
  <si>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</si>
  <si>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</si>
  <si>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</si>
  <si>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</si>
  <si>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</si>
  <si>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</si>
  <si>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</si>
  <si>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</si>
  <si>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</si>
  <si>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</si>
  <si>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</si>
  <si>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</si>
  <si>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</si>
  <si>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</si>
  <si>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</si>
  <si>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</si>
  <si>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</si>
  <si>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</si>
  <si>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</si>
  <si>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</si>
  <si>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</si>
  <si>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</si>
  <si>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</si>
  <si>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</si>
  <si>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</si>
  <si>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</si>
  <si>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</si>
  <si>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</si>
  <si>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</si>
  <si>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</si>
  <si>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</si>
  <si>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</si>
  <si>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</si>
  <si>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</si>
  <si>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</si>
  <si>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</si>
  <si>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</si>
  <si>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</si>
  <si>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</si>
  <si>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</si>
  <si>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</si>
  <si>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</si>
  <si>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</si>
  <si>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</si>
  <si>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</si>
  <si>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</si>
  <si>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</si>
  <si>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</si>
  <si>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</si>
  <si>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</si>
  <si>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</si>
  <si>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</si>
  <si>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</si>
  <si>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</si>
  <si>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</si>
  <si>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</si>
  <si>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</si>
  <si>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</si>
  <si>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</si>
  <si>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</si>
  <si>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</si>
  <si>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</si>
  <si>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</si>
  <si>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</si>
  <si>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</si>
  <si>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</si>
  <si>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</si>
  <si>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</si>
  <si>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</si>
  <si>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</si>
  <si>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</si>
  <si>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</si>
  <si>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</si>
  <si>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</si>
  <si>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</si>
  <si>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</si>
  <si>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</si>
  <si>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</si>
  <si>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</si>
  <si>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</si>
  <si>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</si>
  <si>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</si>
  <si>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</si>
  <si>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</si>
  <si>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</si>
  <si>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</si>
  <si>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</si>
  <si>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</si>
  <si>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</si>
  <si>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</si>
  <si>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</si>
  <si>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</si>
  <si>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</si>
  <si>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C:\Users\sogwuru\WSTC Financial Services Limited\Investment Research - Documents (1)\WSTC Company Research Document\Daily Clients Report\Daily Report\2026\April 2026</t>
  </si>
  <si>
    <t>Market Snapshot - 4/28/2026</t>
  </si>
  <si>
    <t>NASCON</t>
  </si>
  <si>
    <t>ACCESS HOLDINGS</t>
  </si>
  <si>
    <t>ZENITH BANK</t>
  </si>
  <si>
    <t>MTN NIGERIA</t>
  </si>
  <si>
    <t>LAFARGE</t>
  </si>
  <si>
    <t>GT HOLDCO</t>
  </si>
  <si>
    <t>DANGOTE CEMENT</t>
  </si>
  <si>
    <t>OKOMU OIL</t>
  </si>
  <si>
    <t xml:space="preserve">LAFARGE </t>
  </si>
  <si>
    <t>AUSTIN LAZ</t>
  </si>
  <si>
    <t>JAIZ BANK</t>
  </si>
  <si>
    <t>BERGER PAINTS</t>
  </si>
  <si>
    <t>ECOBANK TRANSNATIONAL INCORPORATED</t>
  </si>
  <si>
    <t>INTERIM REPORT FOR THREE MONTHS ENDED MARCH 31, 2026</t>
  </si>
  <si>
    <t>Q1 2026</t>
  </si>
  <si>
    <t>Q1 2025</t>
  </si>
  <si>
    <t>N'm</t>
  </si>
  <si>
    <t>Gross earnings</t>
  </si>
  <si>
    <t>Profit before tax</t>
  </si>
  <si>
    <t>Income tax</t>
  </si>
  <si>
    <t>Profit after tax</t>
  </si>
  <si>
    <t>Balance Sheet Information:</t>
  </si>
  <si>
    <t>FY 2025</t>
  </si>
  <si>
    <t>Assets</t>
  </si>
  <si>
    <t>Cash and balances with central banks</t>
  </si>
  <si>
    <t>Trading financial assets</t>
  </si>
  <si>
    <t>Derivative financial instruments</t>
  </si>
  <si>
    <t>Loans and advances to banks</t>
  </si>
  <si>
    <t>Loans and advances to customers</t>
  </si>
  <si>
    <t>Treasury bills and other eligible bills</t>
  </si>
  <si>
    <t>Investment securities</t>
  </si>
  <si>
    <t>Pledged assets</t>
  </si>
  <si>
    <t>Other assets</t>
  </si>
  <si>
    <t>Investment in associates</t>
  </si>
  <si>
    <t>Intangible assets</t>
  </si>
  <si>
    <t>Property, plant and equipment</t>
  </si>
  <si>
    <t>Investment properties</t>
  </si>
  <si>
    <t>Deferred income tax assets</t>
  </si>
  <si>
    <t>Assets held for sale and discontinued operations</t>
  </si>
  <si>
    <t>Total Assets</t>
  </si>
  <si>
    <t xml:space="preserve">Liabilities </t>
  </si>
  <si>
    <t>Deposits from banks</t>
  </si>
  <si>
    <t>Deposits from customers</t>
  </si>
  <si>
    <t>Borrowed funds</t>
  </si>
  <si>
    <t>Other liabilities</t>
  </si>
  <si>
    <t>Provisions</t>
  </si>
  <si>
    <t>Current tax liabilities</t>
  </si>
  <si>
    <t>Deferred income tax liabilities</t>
  </si>
  <si>
    <t>Retirement benefit obligations</t>
  </si>
  <si>
    <t>Total Liabilities</t>
  </si>
  <si>
    <t>Equity</t>
  </si>
  <si>
    <t>Share capital</t>
  </si>
  <si>
    <t>Retained earnings and reserves</t>
  </si>
  <si>
    <t>Other equity instruments</t>
  </si>
  <si>
    <t>Non-controlling interests</t>
  </si>
  <si>
    <t>Net Assets</t>
  </si>
  <si>
    <t>UNITED CAPITAL PLC</t>
  </si>
  <si>
    <t>INTERIM REPORT FOR THREE MONTHS ENDED MARCH 31, 2025</t>
  </si>
  <si>
    <t>Cash and cash equivalents</t>
  </si>
  <si>
    <t xml:space="preserve">Investment securities </t>
  </si>
  <si>
    <t>Trade and other receivables</t>
  </si>
  <si>
    <t>Right of use assets</t>
  </si>
  <si>
    <t xml:space="preserve">Property and equipment </t>
  </si>
  <si>
    <t>Loans and Advances</t>
  </si>
  <si>
    <t>Liabilities</t>
  </si>
  <si>
    <t>Managed funds</t>
  </si>
  <si>
    <t>Other borrowed funds</t>
  </si>
  <si>
    <t>Defined benefit obligations</t>
  </si>
  <si>
    <t>Deferred tax liabilities</t>
  </si>
  <si>
    <t>Share premium</t>
  </si>
  <si>
    <t>Retained earnings</t>
  </si>
  <si>
    <t>Other reserves</t>
  </si>
  <si>
    <t xml:space="preserve">Net Assets  </t>
  </si>
  <si>
    <t>UAC OF NIGERIA PLC</t>
  </si>
  <si>
    <t>Revenue</t>
  </si>
  <si>
    <t>Cost of sales</t>
  </si>
  <si>
    <t>Profit from continuing operations</t>
  </si>
  <si>
    <t>Non-current assets</t>
  </si>
  <si>
    <t>Plant, property &amp; equipment</t>
  </si>
  <si>
    <t>Intangible assets &amp; goodwill</t>
  </si>
  <si>
    <t>Investment property</t>
  </si>
  <si>
    <t>Finance lease receivable</t>
  </si>
  <si>
    <t>Debt  instrument at amortised cost</t>
  </si>
  <si>
    <t xml:space="preserve">Equity instrument at fair value through other comprehensive </t>
  </si>
  <si>
    <t>Investment in associate</t>
  </si>
  <si>
    <t>Deffered tax asset</t>
  </si>
  <si>
    <t>Employee benefit</t>
  </si>
  <si>
    <t>Total non-current assets</t>
  </si>
  <si>
    <t>Current assets</t>
  </si>
  <si>
    <t>Inventories</t>
  </si>
  <si>
    <t>Cash and bank balances</t>
  </si>
  <si>
    <t xml:space="preserve">Right of return assets </t>
  </si>
  <si>
    <t>Total current assets</t>
  </si>
  <si>
    <t>Asset held for sale/distribution</t>
  </si>
  <si>
    <t>Current liabilities</t>
  </si>
  <si>
    <t>Trade &amp; other payables</t>
  </si>
  <si>
    <t>Contract liabilities</t>
  </si>
  <si>
    <t xml:space="preserve">Current tax liabilities </t>
  </si>
  <si>
    <t>Borrowings</t>
  </si>
  <si>
    <t>Dividend payable</t>
  </si>
  <si>
    <t>Lease liability</t>
  </si>
  <si>
    <t xml:space="preserve">Provisions </t>
  </si>
  <si>
    <t>Refund liabilities</t>
  </si>
  <si>
    <t>Government grant</t>
  </si>
  <si>
    <t>Total current liabilities</t>
  </si>
  <si>
    <t>Non-current liabilities</t>
  </si>
  <si>
    <t xml:space="preserve">Borrowings </t>
  </si>
  <si>
    <t>Employee benefits</t>
  </si>
  <si>
    <t>Total non-current liabilities</t>
  </si>
  <si>
    <t>Fair value/available for sale reserve</t>
  </si>
  <si>
    <t>Equity-settled share based payment reserve</t>
  </si>
  <si>
    <t>Investment in scheme shares</t>
  </si>
  <si>
    <t>Statutory reserve</t>
  </si>
  <si>
    <t xml:space="preserve">Retained earnings </t>
  </si>
  <si>
    <t>Non controlling interests</t>
  </si>
  <si>
    <t>FIDSON HEALTHCARE PLC</t>
  </si>
  <si>
    <t>Cost of Sales</t>
  </si>
  <si>
    <t xml:space="preserve">Profit before tax </t>
  </si>
  <si>
    <t xml:space="preserve">Profit after tax </t>
  </si>
  <si>
    <t xml:space="preserve">Property plant and equipment </t>
  </si>
  <si>
    <t xml:space="preserve">Intangible assets  </t>
  </si>
  <si>
    <t>Loans and receivables</t>
  </si>
  <si>
    <t xml:space="preserve">Other non-current financial asset  </t>
  </si>
  <si>
    <t xml:space="preserve">Inventories  </t>
  </si>
  <si>
    <t xml:space="preserve">Trade and other receivables  </t>
  </si>
  <si>
    <t>Financial assets at amortized cost</t>
  </si>
  <si>
    <t xml:space="preserve">Prepayment  </t>
  </si>
  <si>
    <t xml:space="preserve">Cash and cash equivalents  </t>
  </si>
  <si>
    <t>Interest-bearing loans and borrowings</t>
  </si>
  <si>
    <t xml:space="preserve">Retirement benefit obligation  </t>
  </si>
  <si>
    <t xml:space="preserve">Government grant  </t>
  </si>
  <si>
    <t>Deferred tax liability</t>
  </si>
  <si>
    <t xml:space="preserve">Trade and other payables  </t>
  </si>
  <si>
    <t>Interest bearing loans and borrowings</t>
  </si>
  <si>
    <t xml:space="preserve">Other financial liabilities  </t>
  </si>
  <si>
    <t xml:space="preserve">Income tax payable </t>
  </si>
  <si>
    <t xml:space="preserve">Unclaimed dividend  </t>
  </si>
  <si>
    <t>Issued capital</t>
  </si>
  <si>
    <t>Financial asset reserve</t>
  </si>
  <si>
    <t>CHEMICAL AND ALLIED PRODUCTS PLC</t>
  </si>
  <si>
    <t xml:space="preserve">Revenue </t>
  </si>
  <si>
    <t>Prepayments</t>
  </si>
  <si>
    <t>Total assets</t>
  </si>
  <si>
    <t>Employee benefit obligations</t>
  </si>
  <si>
    <t>Trade and other payables</t>
  </si>
  <si>
    <t>Current income tax</t>
  </si>
  <si>
    <t>Provision</t>
  </si>
  <si>
    <t>Total liabilities</t>
  </si>
  <si>
    <t>Other reserves from business combination</t>
  </si>
  <si>
    <t xml:space="preserve">ointment of Tanzanite Lawfirm, represented by Busiyi Osikanmi as the Company </t>
  </si>
  <si>
    <t>Secretary, effcetive April 23, 2026.</t>
  </si>
  <si>
    <r>
      <rPr>
        <b/>
        <sz val="11"/>
        <rFont val="Seaford"/>
      </rPr>
      <t>Secure Electronic Technology Plc:</t>
    </r>
    <r>
      <rPr>
        <sz val="11"/>
        <rFont val="Seaford"/>
      </rPr>
      <t xml:space="preserve"> The Company notified the Exchange of the app-</t>
    </r>
  </si>
  <si>
    <t>Date: April 30, 2026; Closure Date: May 1, 2026; Payment Date: May 25, 2026</t>
  </si>
  <si>
    <r>
      <rPr>
        <b/>
        <sz val="11"/>
        <rFont val="Seaford"/>
      </rPr>
      <t>Meyer Plc:</t>
    </r>
    <r>
      <rPr>
        <sz val="11"/>
        <rFont val="Seaford"/>
      </rPr>
      <t xml:space="preserve"> Proposed Final Dividend: N0.45k; Proposed Bonus: Nil; Qualification </t>
    </r>
  </si>
  <si>
    <t>INDUSTRIAL &amp; MEDICAL GASES</t>
  </si>
  <si>
    <t>Bank overdraft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</si>
</sst>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7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8"/>
      <name val="Tahoma"/>
      <family val="2"/>
    </font>
    <font>
      <b/>
      <sz val="11"/>
      <color rgb="FF000000"/>
      <name val="Seaford"/>
    </font>
    <font>
      <sz val="11"/>
      <color rgb="FF000000"/>
      <name val="Seaford"/>
    </font>
  </fonts>
  <fills count="6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0654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  <xf numFmtId="4" fontId="68" fillId="25" borderId="27" applyBorder="0">
      <alignment horizontal="left" vertical="center" indent="2"/>
    </xf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</cellStyleXfs>
  <cellXfs count="273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10" fontId="61" fillId="24" borderId="0" xfId="132" applyNumberFormat="1" applyFont="1" applyFill="1" applyBorder="1" applyAlignment="1">
      <alignment horizontal="center"/>
    </xf>
    <xf numFmtId="165" fontId="69" fillId="61" borderId="31" xfId="40649" applyNumberFormat="1" applyFont="1" applyFill="1" applyBorder="1" applyAlignment="1">
      <alignment horizontal="center" vertical="center"/>
    </xf>
    <xf numFmtId="165" fontId="70" fillId="61" borderId="34" xfId="40649" applyNumberFormat="1" applyFont="1" applyFill="1" applyBorder="1" applyAlignment="1">
      <alignment vertical="center"/>
    </xf>
    <xf numFmtId="0" fontId="69" fillId="62" borderId="34" xfId="40649" applyNumberFormat="1" applyFont="1" applyFill="1" applyBorder="1" applyAlignment="1">
      <alignment horizontal="center" vertical="center"/>
    </xf>
    <xf numFmtId="165" fontId="55" fillId="61" borderId="35" xfId="40649" applyNumberFormat="1" applyFont="1" applyFill="1" applyBorder="1" applyAlignment="1"/>
    <xf numFmtId="165" fontId="70" fillId="61" borderId="31" xfId="40649" applyNumberFormat="1" applyFont="1" applyFill="1" applyBorder="1" applyAlignment="1">
      <alignment vertical="center"/>
    </xf>
    <xf numFmtId="165" fontId="69" fillId="61" borderId="34" xfId="40649" applyNumberFormat="1" applyFont="1" applyFill="1" applyBorder="1" applyAlignment="1">
      <alignment horizontal="center" vertical="center"/>
    </xf>
    <xf numFmtId="165" fontId="55" fillId="61" borderId="36" xfId="40649" applyNumberFormat="1" applyFont="1" applyFill="1" applyBorder="1" applyAlignment="1"/>
    <xf numFmtId="165" fontId="70" fillId="63" borderId="28" xfId="40649" applyNumberFormat="1" applyFont="1" applyFill="1" applyBorder="1" applyAlignment="1">
      <alignment vertical="center"/>
    </xf>
    <xf numFmtId="165" fontId="55" fillId="63" borderId="37" xfId="40649" applyNumberFormat="1" applyFont="1" applyFill="1" applyBorder="1" applyAlignment="1"/>
    <xf numFmtId="165" fontId="55" fillId="63" borderId="38" xfId="40649" applyNumberFormat="1" applyFont="1" applyFill="1" applyBorder="1" applyAlignment="1"/>
    <xf numFmtId="165" fontId="69" fillId="63" borderId="34" xfId="40649" applyNumberFormat="1" applyFont="1" applyFill="1" applyBorder="1" applyAlignment="1">
      <alignment vertical="center"/>
    </xf>
    <xf numFmtId="38" fontId="69" fillId="63" borderId="35" xfId="40649" applyNumberFormat="1" applyFont="1" applyFill="1" applyBorder="1" applyAlignment="1">
      <alignment horizontal="center" vertical="center"/>
    </xf>
    <xf numFmtId="9" fontId="69" fillId="63" borderId="35" xfId="40649" applyNumberFormat="1" applyFont="1" applyFill="1" applyBorder="1" applyAlignment="1">
      <alignment horizontal="center" vertical="center"/>
    </xf>
    <xf numFmtId="38" fontId="69" fillId="63" borderId="0" xfId="40649" applyNumberFormat="1" applyFont="1" applyFill="1" applyBorder="1" applyAlignment="1">
      <alignment horizontal="center" vertical="center"/>
    </xf>
    <xf numFmtId="165" fontId="70" fillId="63" borderId="34" xfId="40649" applyNumberFormat="1" applyFont="1" applyFill="1" applyBorder="1" applyAlignment="1">
      <alignment vertical="center"/>
    </xf>
    <xf numFmtId="38" fontId="70" fillId="63" borderId="35" xfId="40649" applyNumberFormat="1" applyFont="1" applyFill="1" applyBorder="1" applyAlignment="1">
      <alignment horizontal="center" vertical="center"/>
    </xf>
    <xf numFmtId="38" fontId="70" fillId="63" borderId="0" xfId="40649" applyNumberFormat="1" applyFont="1" applyFill="1" applyBorder="1" applyAlignment="1">
      <alignment horizontal="center" vertical="center"/>
    </xf>
    <xf numFmtId="9" fontId="70" fillId="63" borderId="35" xfId="40649" applyNumberFormat="1" applyFont="1" applyFill="1" applyBorder="1" applyAlignment="1">
      <alignment horizontal="center" vertical="center"/>
    </xf>
    <xf numFmtId="165" fontId="69" fillId="63" borderId="36" xfId="40649" applyNumberFormat="1" applyFont="1" applyFill="1" applyBorder="1" applyAlignment="1">
      <alignment vertical="center"/>
    </xf>
    <xf numFmtId="38" fontId="69" fillId="63" borderId="39" xfId="40649" applyNumberFormat="1" applyFont="1" applyFill="1" applyBorder="1" applyAlignment="1">
      <alignment horizontal="center" vertical="center"/>
    </xf>
    <xf numFmtId="9" fontId="69" fillId="63" borderId="40" xfId="40649" applyNumberFormat="1" applyFont="1" applyFill="1" applyBorder="1" applyAlignment="1">
      <alignment horizontal="center" vertical="center"/>
    </xf>
    <xf numFmtId="165" fontId="69" fillId="63" borderId="31" xfId="40649" applyNumberFormat="1" applyFont="1" applyFill="1" applyBorder="1" applyAlignment="1">
      <alignment vertical="center"/>
    </xf>
    <xf numFmtId="38" fontId="56" fillId="63" borderId="34" xfId="40649" applyNumberFormat="1" applyFont="1" applyFill="1" applyBorder="1" applyAlignment="1">
      <alignment horizontal="center"/>
    </xf>
    <xf numFmtId="9" fontId="55" fillId="63" borderId="35" xfId="40649" applyNumberFormat="1" applyFont="1" applyFill="1" applyBorder="1" applyAlignment="1"/>
    <xf numFmtId="38" fontId="70" fillId="63" borderId="34" xfId="40649" applyNumberFormat="1" applyFont="1" applyFill="1" applyBorder="1" applyAlignment="1">
      <alignment horizontal="center" vertical="center"/>
    </xf>
    <xf numFmtId="38" fontId="69" fillId="63" borderId="34" xfId="40649" applyNumberFormat="1" applyFont="1" applyFill="1" applyBorder="1" applyAlignment="1">
      <alignment horizontal="center" vertical="center"/>
    </xf>
    <xf numFmtId="38" fontId="55" fillId="63" borderId="34" xfId="40649" applyNumberFormat="1" applyFont="1" applyFill="1" applyBorder="1" applyAlignment="1"/>
    <xf numFmtId="9" fontId="70" fillId="63" borderId="38" xfId="40649" applyNumberFormat="1" applyFont="1" applyFill="1" applyBorder="1" applyAlignment="1">
      <alignment horizontal="center" vertical="center"/>
    </xf>
    <xf numFmtId="9" fontId="69" fillId="63" borderId="38" xfId="40649" applyNumberFormat="1" applyFont="1" applyFill="1" applyBorder="1" applyAlignment="1">
      <alignment horizontal="center" vertical="center"/>
    </xf>
    <xf numFmtId="38" fontId="55" fillId="63" borderId="35" xfId="40649" applyNumberFormat="1" applyFont="1" applyFill="1" applyBorder="1" applyAlignment="1"/>
    <xf numFmtId="9" fontId="55" fillId="63" borderId="38" xfId="40649" applyNumberFormat="1" applyFont="1" applyFill="1" applyBorder="1" applyAlignment="1"/>
    <xf numFmtId="165" fontId="69" fillId="63" borderId="39" xfId="40649" applyNumberFormat="1" applyFont="1" applyFill="1" applyBorder="1" applyAlignment="1">
      <alignment horizontal="justify" vertical="center"/>
    </xf>
    <xf numFmtId="38" fontId="69" fillId="63" borderId="40" xfId="40649" applyNumberFormat="1" applyFont="1" applyFill="1" applyBorder="1" applyAlignment="1">
      <alignment horizontal="center" vertical="center"/>
    </xf>
    <xf numFmtId="9" fontId="69" fillId="63" borderId="41" xfId="40649" applyNumberFormat="1" applyFont="1" applyFill="1" applyBorder="1" applyAlignment="1">
      <alignment horizontal="center" vertical="center"/>
    </xf>
    <xf numFmtId="0" fontId="56" fillId="64" borderId="28" xfId="40650" applyFont="1" applyFill="1" applyBorder="1" applyAlignment="1">
      <alignment horizontal="center"/>
    </xf>
    <xf numFmtId="0" fontId="56" fillId="64" borderId="31" xfId="40650" applyFont="1" applyFill="1" applyBorder="1" applyAlignment="1">
      <alignment horizontal="center"/>
    </xf>
    <xf numFmtId="0" fontId="55" fillId="64" borderId="28" xfId="40650" applyFont="1" applyFill="1" applyBorder="1"/>
    <xf numFmtId="0" fontId="56" fillId="64" borderId="37" xfId="40650" applyFont="1" applyFill="1" applyBorder="1" applyAlignment="1">
      <alignment horizontal="center"/>
    </xf>
    <xf numFmtId="0" fontId="55" fillId="64" borderId="31" xfId="40650" applyFont="1" applyFill="1" applyBorder="1"/>
    <xf numFmtId="0" fontId="56" fillId="64" borderId="36" xfId="40650" applyFont="1" applyFill="1" applyBorder="1" applyAlignment="1">
      <alignment horizontal="center"/>
    </xf>
    <xf numFmtId="0" fontId="56" fillId="65" borderId="28" xfId="40650" applyFont="1" applyFill="1" applyBorder="1"/>
    <xf numFmtId="43" fontId="55" fillId="65" borderId="37" xfId="18332" applyFont="1" applyFill="1" applyBorder="1" applyAlignment="1">
      <alignment horizontal="center"/>
    </xf>
    <xf numFmtId="9" fontId="56" fillId="65" borderId="37" xfId="40651" applyFont="1" applyFill="1" applyBorder="1" applyAlignment="1">
      <alignment horizontal="center"/>
    </xf>
    <xf numFmtId="0" fontId="56" fillId="65" borderId="34" xfId="40650" applyFont="1" applyFill="1" applyBorder="1"/>
    <xf numFmtId="38" fontId="56" fillId="65" borderId="35" xfId="18332" applyNumberFormat="1" applyFont="1" applyFill="1" applyBorder="1" applyAlignment="1">
      <alignment horizontal="center"/>
    </xf>
    <xf numFmtId="9" fontId="56" fillId="65" borderId="35" xfId="40651" applyFont="1" applyFill="1" applyBorder="1" applyAlignment="1">
      <alignment horizontal="center"/>
    </xf>
    <xf numFmtId="0" fontId="55" fillId="65" borderId="34" xfId="40650" applyFont="1" applyFill="1" applyBorder="1"/>
    <xf numFmtId="38" fontId="55" fillId="65" borderId="35" xfId="18332" applyNumberFormat="1" applyFont="1" applyFill="1" applyBorder="1" applyAlignment="1">
      <alignment horizontal="center"/>
    </xf>
    <xf numFmtId="38" fontId="56" fillId="65" borderId="39" xfId="18332" applyNumberFormat="1" applyFont="1" applyFill="1" applyBorder="1" applyAlignment="1">
      <alignment horizontal="center"/>
    </xf>
    <xf numFmtId="9" fontId="56" fillId="65" borderId="40" xfId="40651" applyFont="1" applyFill="1" applyBorder="1" applyAlignment="1">
      <alignment horizontal="center"/>
    </xf>
    <xf numFmtId="0" fontId="56" fillId="65" borderId="39" xfId="40650" applyFont="1" applyFill="1" applyBorder="1" applyAlignment="1">
      <alignment horizontal="left"/>
    </xf>
    <xf numFmtId="38" fontId="56" fillId="65" borderId="34" xfId="18332" applyNumberFormat="1" applyFont="1" applyFill="1" applyBorder="1" applyAlignment="1">
      <alignment horizontal="center"/>
    </xf>
    <xf numFmtId="0" fontId="56" fillId="65" borderId="34" xfId="40650" applyFont="1" applyFill="1" applyBorder="1" applyAlignment="1">
      <alignment horizontal="left"/>
    </xf>
    <xf numFmtId="38" fontId="55" fillId="65" borderId="34" xfId="18332" applyNumberFormat="1" applyFont="1" applyFill="1" applyBorder="1" applyAlignment="1">
      <alignment horizontal="center"/>
    </xf>
    <xf numFmtId="0" fontId="55" fillId="65" borderId="34" xfId="40650" applyFont="1" applyFill="1" applyBorder="1" applyAlignment="1">
      <alignment horizontal="left"/>
    </xf>
    <xf numFmtId="9" fontId="55" fillId="65" borderId="35" xfId="40651" applyFont="1" applyFill="1" applyBorder="1" applyAlignment="1">
      <alignment horizontal="center"/>
    </xf>
    <xf numFmtId="165" fontId="55" fillId="24" borderId="28" xfId="0" applyNumberFormat="1" applyFont="1" applyFill="1" applyBorder="1"/>
    <xf numFmtId="0" fontId="56" fillId="24" borderId="37" xfId="514" applyFont="1" applyFill="1" applyBorder="1" applyAlignment="1">
      <alignment horizontal="center"/>
    </xf>
    <xf numFmtId="165" fontId="56" fillId="24" borderId="37" xfId="0" applyNumberFormat="1" applyFont="1" applyFill="1" applyBorder="1" applyAlignment="1">
      <alignment horizontal="center"/>
    </xf>
    <xf numFmtId="165" fontId="55" fillId="24" borderId="31" xfId="0" applyNumberFormat="1" applyFont="1" applyFill="1" applyBorder="1"/>
    <xf numFmtId="165" fontId="56" fillId="24" borderId="31" xfId="0" applyNumberFormat="1" applyFont="1" applyFill="1" applyBorder="1" applyAlignment="1">
      <alignment horizontal="center"/>
    </xf>
    <xf numFmtId="165" fontId="56" fillId="24" borderId="36" xfId="0" applyNumberFormat="1" applyFont="1" applyFill="1" applyBorder="1" applyAlignment="1">
      <alignment horizontal="center"/>
    </xf>
    <xf numFmtId="165" fontId="56" fillId="29" borderId="37" xfId="0" applyNumberFormat="1" applyFont="1" applyFill="1" applyBorder="1"/>
    <xf numFmtId="43" fontId="55" fillId="29" borderId="34" xfId="3200" applyFont="1" applyFill="1" applyBorder="1" applyAlignment="1">
      <alignment horizontal="center"/>
    </xf>
    <xf numFmtId="9" fontId="56" fillId="29" borderId="37" xfId="40652" applyFont="1" applyFill="1" applyBorder="1" applyAlignment="1">
      <alignment horizontal="center"/>
    </xf>
    <xf numFmtId="165" fontId="56" fillId="29" borderId="35" xfId="0" applyNumberFormat="1" applyFont="1" applyFill="1" applyBorder="1" applyAlignment="1">
      <alignment horizontal="left" vertical="top"/>
    </xf>
    <xf numFmtId="38" fontId="56" fillId="29" borderId="34" xfId="3200" applyNumberFormat="1" applyFont="1" applyFill="1" applyBorder="1" applyAlignment="1">
      <alignment horizontal="center"/>
    </xf>
    <xf numFmtId="9" fontId="56" fillId="29" borderId="35" xfId="40652" applyFont="1" applyFill="1" applyBorder="1" applyAlignment="1">
      <alignment horizontal="center"/>
    </xf>
    <xf numFmtId="165" fontId="55" fillId="29" borderId="35" xfId="0" applyNumberFormat="1" applyFont="1" applyFill="1" applyBorder="1" applyAlignment="1">
      <alignment horizontal="left" vertical="top"/>
    </xf>
    <xf numFmtId="38" fontId="55" fillId="29" borderId="34" xfId="3200" applyNumberFormat="1" applyFont="1" applyFill="1" applyBorder="1" applyAlignment="1">
      <alignment horizontal="center"/>
    </xf>
    <xf numFmtId="165" fontId="56" fillId="25" borderId="35" xfId="0" applyNumberFormat="1" applyFont="1" applyFill="1" applyBorder="1" applyAlignment="1">
      <alignment horizontal="left" vertical="top"/>
    </xf>
    <xf numFmtId="38" fontId="56" fillId="29" borderId="39" xfId="3200" applyNumberFormat="1" applyFont="1" applyFill="1" applyBorder="1" applyAlignment="1">
      <alignment horizontal="center"/>
    </xf>
    <xf numFmtId="9" fontId="56" fillId="29" borderId="40" xfId="40652" applyFont="1" applyFill="1" applyBorder="1" applyAlignment="1">
      <alignment horizontal="center"/>
    </xf>
    <xf numFmtId="165" fontId="56" fillId="25" borderId="39" xfId="0" applyNumberFormat="1" applyFont="1" applyFill="1" applyBorder="1" applyAlignment="1">
      <alignment horizontal="left"/>
    </xf>
    <xf numFmtId="0" fontId="56" fillId="29" borderId="34" xfId="511" applyFont="1" applyFill="1" applyBorder="1" applyAlignment="1">
      <alignment horizontal="left"/>
    </xf>
    <xf numFmtId="38" fontId="55" fillId="29" borderId="35" xfId="3200" applyNumberFormat="1" applyFont="1" applyFill="1" applyBorder="1" applyAlignment="1">
      <alignment horizontal="center"/>
    </xf>
    <xf numFmtId="9" fontId="56" fillId="29" borderId="38" xfId="40652" applyFont="1" applyFill="1" applyBorder="1" applyAlignment="1">
      <alignment horizontal="center"/>
    </xf>
    <xf numFmtId="0" fontId="55" fillId="29" borderId="34" xfId="511" applyFont="1" applyFill="1" applyBorder="1" applyAlignment="1">
      <alignment horizontal="left"/>
    </xf>
    <xf numFmtId="9" fontId="55" fillId="29" borderId="38" xfId="40652" applyFont="1" applyFill="1" applyBorder="1" applyAlignment="1">
      <alignment horizontal="center"/>
    </xf>
    <xf numFmtId="38" fontId="56" fillId="29" borderId="35" xfId="3200" applyNumberFormat="1" applyFont="1" applyFill="1" applyBorder="1" applyAlignment="1">
      <alignment horizontal="center"/>
    </xf>
    <xf numFmtId="0" fontId="56" fillId="29" borderId="39" xfId="511" applyFont="1" applyFill="1" applyBorder="1" applyAlignment="1">
      <alignment horizontal="left"/>
    </xf>
    <xf numFmtId="38" fontId="56" fillId="29" borderId="40" xfId="3200" applyNumberFormat="1" applyFont="1" applyFill="1" applyBorder="1" applyAlignment="1">
      <alignment horizontal="center"/>
    </xf>
    <xf numFmtId="9" fontId="56" fillId="29" borderId="41" xfId="40652" applyFont="1" applyFill="1" applyBorder="1" applyAlignment="1">
      <alignment horizontal="center"/>
    </xf>
    <xf numFmtId="165" fontId="55" fillId="64" borderId="28" xfId="40650" applyNumberFormat="1" applyFont="1" applyFill="1" applyBorder="1"/>
    <xf numFmtId="0" fontId="56" fillId="67" borderId="28" xfId="40653" applyFont="1" applyFill="1" applyBorder="1" applyAlignment="1">
      <alignment horizontal="center"/>
    </xf>
    <xf numFmtId="165" fontId="56" fillId="64" borderId="37" xfId="40650" applyNumberFormat="1" applyFont="1" applyFill="1" applyBorder="1" applyAlignment="1">
      <alignment horizontal="center"/>
    </xf>
    <xf numFmtId="165" fontId="56" fillId="66" borderId="31" xfId="40653" applyNumberFormat="1" applyFont="1" applyFill="1" applyBorder="1"/>
    <xf numFmtId="165" fontId="56" fillId="66" borderId="31" xfId="40653" applyNumberFormat="1" applyFont="1" applyFill="1" applyBorder="1" applyAlignment="1">
      <alignment horizontal="center"/>
    </xf>
    <xf numFmtId="165" fontId="56" fillId="66" borderId="36" xfId="40653" applyNumberFormat="1" applyFont="1" applyFill="1" applyBorder="1" applyAlignment="1">
      <alignment horizontal="center"/>
    </xf>
    <xf numFmtId="165" fontId="56" fillId="65" borderId="34" xfId="40653" applyNumberFormat="1" applyFont="1" applyFill="1" applyBorder="1" applyAlignment="1">
      <alignment horizontal="left"/>
    </xf>
    <xf numFmtId="43" fontId="55" fillId="65" borderId="34" xfId="18332" applyFont="1" applyFill="1" applyBorder="1" applyAlignment="1">
      <alignment horizontal="center"/>
    </xf>
    <xf numFmtId="43" fontId="55" fillId="65" borderId="35" xfId="18332" applyFont="1" applyFill="1" applyBorder="1" applyAlignment="1">
      <alignment horizontal="center"/>
    </xf>
    <xf numFmtId="165" fontId="55" fillId="65" borderId="34" xfId="40653" applyNumberFormat="1" applyFont="1" applyFill="1" applyBorder="1" applyAlignment="1">
      <alignment horizontal="left"/>
    </xf>
    <xf numFmtId="38" fontId="56" fillId="65" borderId="40" xfId="18332" applyNumberFormat="1" applyFont="1" applyFill="1" applyBorder="1" applyAlignment="1">
      <alignment horizontal="center"/>
    </xf>
    <xf numFmtId="9" fontId="56" fillId="65" borderId="40" xfId="132" applyFont="1" applyFill="1" applyBorder="1" applyAlignment="1">
      <alignment horizontal="center"/>
    </xf>
    <xf numFmtId="165" fontId="56" fillId="0" borderId="39" xfId="40653" applyNumberFormat="1" applyFont="1" applyBorder="1" applyAlignment="1">
      <alignment horizontal="left"/>
    </xf>
    <xf numFmtId="38" fontId="56" fillId="0" borderId="35" xfId="18332" applyNumberFormat="1" applyFont="1" applyBorder="1" applyAlignment="1">
      <alignment horizontal="center"/>
    </xf>
    <xf numFmtId="165" fontId="56" fillId="0" borderId="39" xfId="40653" applyNumberFormat="1" applyFont="1" applyBorder="1" applyAlignment="1">
      <alignment horizontal="justify"/>
    </xf>
    <xf numFmtId="38" fontId="56" fillId="0" borderId="40" xfId="18332" applyNumberFormat="1" applyFont="1" applyBorder="1" applyAlignment="1">
      <alignment horizontal="center"/>
    </xf>
    <xf numFmtId="0" fontId="56" fillId="67" borderId="28" xfId="518" applyFont="1" applyFill="1" applyBorder="1" applyAlignment="1">
      <alignment horizontal="center"/>
    </xf>
    <xf numFmtId="0" fontId="56" fillId="67" borderId="37" xfId="518" applyFont="1" applyFill="1" applyBorder="1" applyAlignment="1">
      <alignment horizontal="center"/>
    </xf>
    <xf numFmtId="0" fontId="56" fillId="67" borderId="28" xfId="518" applyFont="1" applyFill="1" applyBorder="1"/>
    <xf numFmtId="0" fontId="56" fillId="67" borderId="31" xfId="518" applyFont="1" applyFill="1" applyBorder="1"/>
    <xf numFmtId="0" fontId="56" fillId="67" borderId="31" xfId="518" applyFont="1" applyFill="1" applyBorder="1" applyAlignment="1">
      <alignment horizontal="center"/>
    </xf>
    <xf numFmtId="0" fontId="56" fillId="67" borderId="36" xfId="518" applyFont="1" applyFill="1" applyBorder="1" applyAlignment="1">
      <alignment horizontal="center"/>
    </xf>
    <xf numFmtId="0" fontId="55" fillId="29" borderId="37" xfId="518" applyFont="1" applyFill="1" applyBorder="1"/>
    <xf numFmtId="2" fontId="55" fillId="29" borderId="37" xfId="518" applyNumberFormat="1" applyFont="1" applyFill="1" applyBorder="1" applyAlignment="1">
      <alignment horizontal="right"/>
    </xf>
    <xf numFmtId="9" fontId="55" fillId="29" borderId="42" xfId="40652" applyFont="1" applyFill="1" applyBorder="1" applyAlignment="1">
      <alignment horizontal="center"/>
    </xf>
    <xf numFmtId="0" fontId="56" fillId="29" borderId="35" xfId="518" applyFont="1" applyFill="1" applyBorder="1"/>
    <xf numFmtId="0" fontId="55" fillId="29" borderId="35" xfId="518" applyFont="1" applyFill="1" applyBorder="1"/>
    <xf numFmtId="165" fontId="56" fillId="29" borderId="39" xfId="1418" applyFont="1" applyFill="1" applyBorder="1" applyAlignment="1">
      <alignment horizontal="left"/>
    </xf>
    <xf numFmtId="165" fontId="56" fillId="29" borderId="34" xfId="1418" applyFont="1" applyFill="1" applyBorder="1" applyAlignment="1">
      <alignment horizontal="left"/>
    </xf>
    <xf numFmtId="165" fontId="55" fillId="29" borderId="34" xfId="1418" applyFont="1" applyFill="1" applyBorder="1" applyAlignment="1">
      <alignment horizontal="left"/>
    </xf>
    <xf numFmtId="165" fontId="56" fillId="29" borderId="39" xfId="1418" applyFont="1" applyFill="1" applyBorder="1" applyAlignment="1">
      <alignment horizontal="justify"/>
    </xf>
    <xf numFmtId="39" fontId="55" fillId="25" borderId="0" xfId="148" applyNumberFormat="1" applyFont="1" applyFill="1" applyBorder="1" applyAlignment="1">
      <alignment horizontal="center"/>
    </xf>
    <xf numFmtId="43" fontId="55" fillId="25" borderId="0" xfId="132" applyNumberFormat="1" applyFont="1" applyFill="1"/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165" fontId="56" fillId="66" borderId="28" xfId="40653" applyNumberFormat="1" applyFont="1" applyFill="1" applyBorder="1" applyAlignment="1">
      <alignment horizontal="center"/>
    </xf>
    <xf numFmtId="165" fontId="56" fillId="66" borderId="29" xfId="40653" applyNumberFormat="1" applyFont="1" applyFill="1" applyBorder="1" applyAlignment="1">
      <alignment horizontal="center"/>
    </xf>
    <xf numFmtId="165" fontId="56" fillId="66" borderId="42" xfId="40653" applyNumberFormat="1" applyFont="1" applyFill="1" applyBorder="1" applyAlignment="1">
      <alignment horizontal="center"/>
    </xf>
    <xf numFmtId="0" fontId="56" fillId="64" borderId="31" xfId="40650" applyFont="1" applyFill="1" applyBorder="1" applyAlignment="1">
      <alignment horizontal="center"/>
    </xf>
    <xf numFmtId="0" fontId="56" fillId="64" borderId="32" xfId="40650" applyFont="1" applyFill="1" applyBorder="1" applyAlignment="1">
      <alignment horizontal="center"/>
    </xf>
    <xf numFmtId="0" fontId="56" fillId="64" borderId="43" xfId="40650" applyFont="1" applyFill="1" applyBorder="1" applyAlignment="1">
      <alignment horizontal="center"/>
    </xf>
    <xf numFmtId="0" fontId="56" fillId="67" borderId="28" xfId="518" applyFont="1" applyFill="1" applyBorder="1" applyAlignment="1">
      <alignment horizontal="center"/>
    </xf>
    <xf numFmtId="0" fontId="56" fillId="67" borderId="37" xfId="518" applyFont="1" applyFill="1" applyBorder="1" applyAlignment="1">
      <alignment horizontal="center"/>
    </xf>
    <xf numFmtId="0" fontId="56" fillId="24" borderId="31" xfId="514" applyFont="1" applyFill="1" applyBorder="1" applyAlignment="1">
      <alignment horizontal="center"/>
    </xf>
    <xf numFmtId="0" fontId="56" fillId="24" borderId="36" xfId="514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  <xf numFmtId="165" fontId="56" fillId="61" borderId="28" xfId="40649" applyNumberFormat="1" applyFont="1" applyFill="1" applyBorder="1" applyAlignment="1">
      <alignment horizontal="center" vertical="center"/>
    </xf>
    <xf numFmtId="165" fontId="56" fillId="61" borderId="29" xfId="40649" applyNumberFormat="1" applyFont="1" applyFill="1" applyBorder="1" applyAlignment="1">
      <alignment horizontal="center" vertical="center"/>
    </xf>
    <xf numFmtId="165" fontId="56" fillId="61" borderId="30" xfId="40649" applyNumberFormat="1" applyFont="1" applyFill="1" applyBorder="1" applyAlignment="1">
      <alignment horizontal="center" vertical="center"/>
    </xf>
    <xf numFmtId="165" fontId="69" fillId="61" borderId="31" xfId="40649" applyNumberFormat="1" applyFont="1" applyFill="1" applyBorder="1" applyAlignment="1">
      <alignment horizontal="center" vertical="center"/>
    </xf>
    <xf numFmtId="165" fontId="69" fillId="61" borderId="32" xfId="40649" applyNumberFormat="1" applyFont="1" applyFill="1" applyBorder="1" applyAlignment="1">
      <alignment horizontal="center" vertical="center"/>
    </xf>
    <xf numFmtId="165" fontId="69" fillId="61" borderId="33" xfId="40649" applyNumberFormat="1" applyFont="1" applyFill="1" applyBorder="1" applyAlignment="1">
      <alignment horizontal="center" vertical="center"/>
    </xf>
    <xf numFmtId="0" fontId="56" fillId="64" borderId="28" xfId="40650" applyFont="1" applyFill="1" applyBorder="1" applyAlignment="1">
      <alignment horizontal="center"/>
    </xf>
    <xf numFmtId="0" fontId="56" fillId="64" borderId="29" xfId="40650" applyFont="1" applyFill="1" applyBorder="1" applyAlignment="1">
      <alignment horizontal="center"/>
    </xf>
    <xf numFmtId="0" fontId="56" fillId="64" borderId="42" xfId="40650" applyFont="1" applyFill="1" applyBorder="1" applyAlignment="1">
      <alignment horizontal="center"/>
    </xf>
    <xf numFmtId="165" fontId="56" fillId="24" borderId="28" xfId="0" applyNumberFormat="1" applyFont="1" applyFill="1" applyBorder="1" applyAlignment="1">
      <alignment horizontal="center"/>
    </xf>
    <xf numFmtId="165" fontId="56" fillId="24" borderId="29" xfId="0" applyNumberFormat="1" applyFont="1" applyFill="1" applyBorder="1" applyAlignment="1">
      <alignment horizontal="center"/>
    </xf>
    <xf numFmtId="165" fontId="56" fillId="24" borderId="42" xfId="0" applyNumberFormat="1" applyFont="1" applyFill="1" applyBorder="1" applyAlignment="1">
      <alignment horizontal="center"/>
    </xf>
    <xf numFmtId="165" fontId="56" fillId="24" borderId="31" xfId="0" applyNumberFormat="1" applyFont="1" applyFill="1" applyBorder="1" applyAlignment="1">
      <alignment horizontal="center"/>
    </xf>
    <xf numFmtId="165" fontId="56" fillId="24" borderId="32" xfId="0" applyNumberFormat="1" applyFont="1" applyFill="1" applyBorder="1" applyAlignment="1">
      <alignment horizontal="center"/>
    </xf>
    <xf numFmtId="165" fontId="56" fillId="24" borderId="43" xfId="0" applyNumberFormat="1" applyFont="1" applyFill="1" applyBorder="1" applyAlignment="1">
      <alignment horizontal="center"/>
    </xf>
  </cellXfs>
  <cellStyles count="40654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2 2 2" xfId="40650" xr:uid="{ACB92D30-AA53-4475-8BF7-A3CBD49988CF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2 2 2" xfId="40653" xr:uid="{7BCDE64A-3C89-4FEC-A5E7-789F07570ED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 5" xfId="40649" xr:uid="{AE04F282-AD09-47E2-B792-33034CA70363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15" xfId="40652" xr:uid="{D5AF3791-4BE2-4AEA-9FE4-07CFE01FFB4A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2 2 2 2 2" xfId="40651" xr:uid="{E38EEE4A-2C23-4688-A190-D80601197675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C206" sqref="C206"/>
    </sheetView>
  </sheetViews>
  <sheetFormatPr defaultColWidth="0" defaultRowHeight="0" customHeight="1" zeroHeight="1" x14ac:dyDescent="0.25"/>
  <cols>
    <col min="1" max="1" width="23.5703125" style="78" customWidth="1"/>
    <col min="2" max="2" width="46.5703125" style="78" bestFit="1" customWidth="1"/>
    <col min="3" max="3" width="45.5703125" style="93" bestFit="1" customWidth="1"/>
    <col min="4" max="5" width="13.7109375" style="112" bestFit="1" customWidth="1"/>
    <col min="6" max="6" width="12.42578125" style="113" bestFit="1" customWidth="1"/>
    <col min="7" max="7" width="14.5703125" style="114" bestFit="1" customWidth="1"/>
    <col min="8" max="8" width="17.85546875" style="77" bestFit="1" customWidth="1"/>
    <col min="9" max="252" width="9.28515625" style="78" customWidth="1"/>
    <col min="253" max="253" width="38.5703125" style="78" customWidth="1"/>
    <col min="254" max="254" width="11.5703125" style="78" customWidth="1"/>
    <col min="255" max="255" width="23.42578125" style="78" customWidth="1"/>
    <col min="256" max="256" width="45.5703125" style="78" customWidth="1"/>
    <col min="257" max="257" width="35.7109375" style="78" bestFit="1" customWidth="1"/>
    <col min="258" max="259" width="12" style="78" customWidth="1"/>
    <col min="260" max="260" width="12.42578125" style="78" customWidth="1"/>
    <col min="261" max="261" width="14" style="78" bestFit="1" customWidth="1"/>
    <col min="262" max="262" width="17.28515625" style="78" customWidth="1"/>
    <col min="263" max="263" width="11.5703125" style="78" hidden="1" customWidth="1"/>
    <col min="264" max="264" width="10.5703125" style="78" customWidth="1"/>
    <col min="265" max="510" width="11.5703125" style="78" hidden="1"/>
    <col min="511" max="511" width="23.42578125" style="78" customWidth="1"/>
    <col min="512" max="512" width="45.5703125" style="78" customWidth="1"/>
    <col min="513" max="513" width="35.7109375" style="78" bestFit="1" customWidth="1"/>
    <col min="514" max="515" width="12" style="78" customWidth="1"/>
    <col min="516" max="516" width="12.42578125" style="78" customWidth="1"/>
    <col min="517" max="517" width="14" style="78" bestFit="1" customWidth="1"/>
    <col min="518" max="518" width="17.28515625" style="78" customWidth="1"/>
    <col min="519" max="519" width="11.5703125" style="78" hidden="1" customWidth="1"/>
    <col min="520" max="520" width="10.5703125" style="78" customWidth="1"/>
    <col min="521" max="766" width="11.5703125" style="78" hidden="1"/>
    <col min="767" max="767" width="23.42578125" style="78" customWidth="1"/>
    <col min="768" max="768" width="45.5703125" style="78" customWidth="1"/>
    <col min="769" max="769" width="35.7109375" style="78" bestFit="1" customWidth="1"/>
    <col min="770" max="771" width="12" style="78" customWidth="1"/>
    <col min="772" max="772" width="12.42578125" style="78" customWidth="1"/>
    <col min="773" max="773" width="14" style="78" bestFit="1" customWidth="1"/>
    <col min="774" max="774" width="17.28515625" style="78" customWidth="1"/>
    <col min="775" max="775" width="11.5703125" style="78" hidden="1" customWidth="1"/>
    <col min="776" max="776" width="10.5703125" style="78" customWidth="1"/>
    <col min="777" max="1022" width="11.5703125" style="78" hidden="1"/>
    <col min="1023" max="1023" width="23.42578125" style="78" customWidth="1"/>
    <col min="1024" max="1024" width="45.5703125" style="78" customWidth="1"/>
    <col min="1025" max="1025" width="35.7109375" style="78" bestFit="1" customWidth="1"/>
    <col min="1026" max="1027" width="12" style="78" customWidth="1"/>
    <col min="1028" max="1028" width="12.42578125" style="78" customWidth="1"/>
    <col min="1029" max="1029" width="14" style="78" bestFit="1" customWidth="1"/>
    <col min="1030" max="1030" width="17.28515625" style="78" customWidth="1"/>
    <col min="1031" max="1031" width="11.5703125" style="78" hidden="1" customWidth="1"/>
    <col min="1032" max="1032" width="10.5703125" style="78" customWidth="1"/>
    <col min="1033" max="1278" width="11.5703125" style="78" hidden="1"/>
    <col min="1279" max="1279" width="23.42578125" style="78" customWidth="1"/>
    <col min="1280" max="1280" width="45.5703125" style="78" customWidth="1"/>
    <col min="1281" max="1281" width="35.7109375" style="78" bestFit="1" customWidth="1"/>
    <col min="1282" max="1283" width="12" style="78" customWidth="1"/>
    <col min="1284" max="1284" width="12.42578125" style="78" customWidth="1"/>
    <col min="1285" max="1285" width="14" style="78" bestFit="1" customWidth="1"/>
    <col min="1286" max="1286" width="17.28515625" style="78" customWidth="1"/>
    <col min="1287" max="1287" width="11.5703125" style="78" hidden="1" customWidth="1"/>
    <col min="1288" max="1288" width="10.5703125" style="78" customWidth="1"/>
    <col min="1289" max="1534" width="11.5703125" style="78" hidden="1"/>
    <col min="1535" max="1535" width="23.42578125" style="78" customWidth="1"/>
    <col min="1536" max="1536" width="45.5703125" style="78" customWidth="1"/>
    <col min="1537" max="1537" width="35.7109375" style="78" bestFit="1" customWidth="1"/>
    <col min="1538" max="1539" width="12" style="78" customWidth="1"/>
    <col min="1540" max="1540" width="12.42578125" style="78" customWidth="1"/>
    <col min="1541" max="1541" width="14" style="78" bestFit="1" customWidth="1"/>
    <col min="1542" max="1542" width="17.28515625" style="78" customWidth="1"/>
    <col min="1543" max="1543" width="11.5703125" style="78" hidden="1" customWidth="1"/>
    <col min="1544" max="1544" width="10.5703125" style="78" customWidth="1"/>
    <col min="1545" max="1790" width="11.5703125" style="78" hidden="1"/>
    <col min="1791" max="1791" width="23.42578125" style="78" customWidth="1"/>
    <col min="1792" max="1792" width="45.5703125" style="78" customWidth="1"/>
    <col min="1793" max="1793" width="35.7109375" style="78" bestFit="1" customWidth="1"/>
    <col min="1794" max="1795" width="12" style="78" customWidth="1"/>
    <col min="1796" max="1796" width="12.42578125" style="78" customWidth="1"/>
    <col min="1797" max="1797" width="14" style="78" bestFit="1" customWidth="1"/>
    <col min="1798" max="1798" width="17.28515625" style="78" customWidth="1"/>
    <col min="1799" max="1799" width="11.5703125" style="78" hidden="1" customWidth="1"/>
    <col min="1800" max="1800" width="10.5703125" style="78" customWidth="1"/>
    <col min="1801" max="2046" width="11.5703125" style="78" hidden="1"/>
    <col min="2047" max="2047" width="23.42578125" style="78" customWidth="1"/>
    <col min="2048" max="2048" width="45.5703125" style="78" customWidth="1"/>
    <col min="2049" max="2049" width="35.7109375" style="78" bestFit="1" customWidth="1"/>
    <col min="2050" max="2051" width="12" style="78" customWidth="1"/>
    <col min="2052" max="2052" width="12.42578125" style="78" customWidth="1"/>
    <col min="2053" max="2053" width="14" style="78" bestFit="1" customWidth="1"/>
    <col min="2054" max="2054" width="17.28515625" style="78" customWidth="1"/>
    <col min="2055" max="2055" width="11.5703125" style="78" hidden="1" customWidth="1"/>
    <col min="2056" max="2056" width="10.5703125" style="78" customWidth="1"/>
    <col min="2057" max="2302" width="11.5703125" style="78" hidden="1"/>
    <col min="2303" max="2303" width="23.42578125" style="78" customWidth="1"/>
    <col min="2304" max="2304" width="45.5703125" style="78" customWidth="1"/>
    <col min="2305" max="2305" width="35.7109375" style="78" bestFit="1" customWidth="1"/>
    <col min="2306" max="2307" width="12" style="78" customWidth="1"/>
    <col min="2308" max="2308" width="12.42578125" style="78" customWidth="1"/>
    <col min="2309" max="2309" width="14" style="78" bestFit="1" customWidth="1"/>
    <col min="2310" max="2310" width="17.28515625" style="78" customWidth="1"/>
    <col min="2311" max="2311" width="11.5703125" style="78" hidden="1" customWidth="1"/>
    <col min="2312" max="2312" width="10.5703125" style="78" customWidth="1"/>
    <col min="2313" max="2558" width="11.5703125" style="78" hidden="1"/>
    <col min="2559" max="2559" width="23.42578125" style="78" customWidth="1"/>
    <col min="2560" max="2560" width="45.5703125" style="78" customWidth="1"/>
    <col min="2561" max="2561" width="35.7109375" style="78" bestFit="1" customWidth="1"/>
    <col min="2562" max="2563" width="12" style="78" customWidth="1"/>
    <col min="2564" max="2564" width="12.42578125" style="78" customWidth="1"/>
    <col min="2565" max="2565" width="14" style="78" bestFit="1" customWidth="1"/>
    <col min="2566" max="2566" width="17.28515625" style="78" customWidth="1"/>
    <col min="2567" max="2567" width="11.5703125" style="78" hidden="1" customWidth="1"/>
    <col min="2568" max="2568" width="10.5703125" style="78" customWidth="1"/>
    <col min="2569" max="2814" width="11.5703125" style="78" hidden="1"/>
    <col min="2815" max="2815" width="23.42578125" style="78" customWidth="1"/>
    <col min="2816" max="2816" width="45.5703125" style="78" customWidth="1"/>
    <col min="2817" max="2817" width="35.7109375" style="78" bestFit="1" customWidth="1"/>
    <col min="2818" max="2819" width="12" style="78" customWidth="1"/>
    <col min="2820" max="2820" width="12.42578125" style="78" customWidth="1"/>
    <col min="2821" max="2821" width="14" style="78" bestFit="1" customWidth="1"/>
    <col min="2822" max="2822" width="17.28515625" style="78" customWidth="1"/>
    <col min="2823" max="2823" width="11.5703125" style="78" hidden="1" customWidth="1"/>
    <col min="2824" max="2824" width="10.5703125" style="78" customWidth="1"/>
    <col min="2825" max="3070" width="11.5703125" style="78" hidden="1"/>
    <col min="3071" max="3071" width="23.42578125" style="78" customWidth="1"/>
    <col min="3072" max="3072" width="45.5703125" style="78" customWidth="1"/>
    <col min="3073" max="3073" width="35.7109375" style="78" bestFit="1" customWidth="1"/>
    <col min="3074" max="3075" width="12" style="78" customWidth="1"/>
    <col min="3076" max="3076" width="12.42578125" style="78" customWidth="1"/>
    <col min="3077" max="3077" width="14" style="78" bestFit="1" customWidth="1"/>
    <col min="3078" max="3078" width="17.28515625" style="78" customWidth="1"/>
    <col min="3079" max="3079" width="11.5703125" style="78" hidden="1" customWidth="1"/>
    <col min="3080" max="3080" width="10.5703125" style="78" customWidth="1"/>
    <col min="3081" max="3326" width="11.5703125" style="78" hidden="1"/>
    <col min="3327" max="3327" width="23.42578125" style="78" customWidth="1"/>
    <col min="3328" max="3328" width="45.5703125" style="78" customWidth="1"/>
    <col min="3329" max="3329" width="35.7109375" style="78" bestFit="1" customWidth="1"/>
    <col min="3330" max="3331" width="12" style="78" customWidth="1"/>
    <col min="3332" max="3332" width="12.42578125" style="78" customWidth="1"/>
    <col min="3333" max="3333" width="14" style="78" bestFit="1" customWidth="1"/>
    <col min="3334" max="3334" width="17.28515625" style="78" customWidth="1"/>
    <col min="3335" max="3335" width="11.5703125" style="78" hidden="1" customWidth="1"/>
    <col min="3336" max="3336" width="10.5703125" style="78" customWidth="1"/>
    <col min="3337" max="3582" width="11.5703125" style="78" hidden="1"/>
    <col min="3583" max="3583" width="23.42578125" style="78" customWidth="1"/>
    <col min="3584" max="3584" width="45.5703125" style="78" customWidth="1"/>
    <col min="3585" max="3585" width="35.7109375" style="78" bestFit="1" customWidth="1"/>
    <col min="3586" max="3587" width="12" style="78" customWidth="1"/>
    <col min="3588" max="3588" width="12.42578125" style="78" customWidth="1"/>
    <col min="3589" max="3589" width="14" style="78" bestFit="1" customWidth="1"/>
    <col min="3590" max="3590" width="17.28515625" style="78" customWidth="1"/>
    <col min="3591" max="3591" width="11.5703125" style="78" hidden="1" customWidth="1"/>
    <col min="3592" max="3592" width="10.5703125" style="78" customWidth="1"/>
    <col min="3593" max="3838" width="11.5703125" style="78" hidden="1"/>
    <col min="3839" max="3839" width="23.42578125" style="78" customWidth="1"/>
    <col min="3840" max="3840" width="45.5703125" style="78" customWidth="1"/>
    <col min="3841" max="3841" width="35.7109375" style="78" bestFit="1" customWidth="1"/>
    <col min="3842" max="3843" width="12" style="78" customWidth="1"/>
    <col min="3844" max="3844" width="12.42578125" style="78" customWidth="1"/>
    <col min="3845" max="3845" width="14" style="78" bestFit="1" customWidth="1"/>
    <col min="3846" max="3846" width="17.28515625" style="78" customWidth="1"/>
    <col min="3847" max="3847" width="11.5703125" style="78" hidden="1" customWidth="1"/>
    <col min="3848" max="3848" width="10.5703125" style="78" customWidth="1"/>
    <col min="3849" max="4094" width="11.5703125" style="78" hidden="1"/>
    <col min="4095" max="4095" width="23.42578125" style="78" customWidth="1"/>
    <col min="4096" max="4096" width="45.5703125" style="78" customWidth="1"/>
    <col min="4097" max="4097" width="35.7109375" style="78" bestFit="1" customWidth="1"/>
    <col min="4098" max="4099" width="12" style="78" customWidth="1"/>
    <col min="4100" max="4100" width="12.42578125" style="78" customWidth="1"/>
    <col min="4101" max="4101" width="14" style="78" bestFit="1" customWidth="1"/>
    <col min="4102" max="4102" width="17.28515625" style="78" customWidth="1"/>
    <col min="4103" max="4103" width="11.5703125" style="78" hidden="1" customWidth="1"/>
    <col min="4104" max="4104" width="10.5703125" style="78" customWidth="1"/>
    <col min="4105" max="4350" width="11.5703125" style="78" hidden="1"/>
    <col min="4351" max="4351" width="23.42578125" style="78" customWidth="1"/>
    <col min="4352" max="4352" width="45.5703125" style="78" customWidth="1"/>
    <col min="4353" max="4353" width="35.7109375" style="78" bestFit="1" customWidth="1"/>
    <col min="4354" max="4355" width="12" style="78" customWidth="1"/>
    <col min="4356" max="4356" width="12.42578125" style="78" customWidth="1"/>
    <col min="4357" max="4357" width="14" style="78" bestFit="1" customWidth="1"/>
    <col min="4358" max="4358" width="17.28515625" style="78" customWidth="1"/>
    <col min="4359" max="4359" width="11.5703125" style="78" hidden="1" customWidth="1"/>
    <col min="4360" max="4360" width="10.5703125" style="78" customWidth="1"/>
    <col min="4361" max="4606" width="11.5703125" style="78" hidden="1"/>
    <col min="4607" max="4607" width="23.42578125" style="78" customWidth="1"/>
    <col min="4608" max="4608" width="45.5703125" style="78" customWidth="1"/>
    <col min="4609" max="4609" width="35.7109375" style="78" bestFit="1" customWidth="1"/>
    <col min="4610" max="4611" width="12" style="78" customWidth="1"/>
    <col min="4612" max="4612" width="12.42578125" style="78" customWidth="1"/>
    <col min="4613" max="4613" width="14" style="78" bestFit="1" customWidth="1"/>
    <col min="4614" max="4614" width="17.28515625" style="78" customWidth="1"/>
    <col min="4615" max="4615" width="11.5703125" style="78" hidden="1" customWidth="1"/>
    <col min="4616" max="4616" width="10.5703125" style="78" customWidth="1"/>
    <col min="4617" max="4862" width="11.5703125" style="78" hidden="1"/>
    <col min="4863" max="4863" width="23.42578125" style="78" customWidth="1"/>
    <col min="4864" max="4864" width="45.5703125" style="78" customWidth="1"/>
    <col min="4865" max="4865" width="35.7109375" style="78" bestFit="1" customWidth="1"/>
    <col min="4866" max="4867" width="12" style="78" customWidth="1"/>
    <col min="4868" max="4868" width="12.42578125" style="78" customWidth="1"/>
    <col min="4869" max="4869" width="14" style="78" bestFit="1" customWidth="1"/>
    <col min="4870" max="4870" width="17.28515625" style="78" customWidth="1"/>
    <col min="4871" max="4871" width="11.5703125" style="78" hidden="1" customWidth="1"/>
    <col min="4872" max="4872" width="10.5703125" style="78" customWidth="1"/>
    <col min="4873" max="5118" width="11.5703125" style="78" hidden="1"/>
    <col min="5119" max="5119" width="23.42578125" style="78" customWidth="1"/>
    <col min="5120" max="5120" width="45.5703125" style="78" customWidth="1"/>
    <col min="5121" max="5121" width="35.7109375" style="78" bestFit="1" customWidth="1"/>
    <col min="5122" max="5123" width="12" style="78" customWidth="1"/>
    <col min="5124" max="5124" width="12.42578125" style="78" customWidth="1"/>
    <col min="5125" max="5125" width="14" style="78" bestFit="1" customWidth="1"/>
    <col min="5126" max="5126" width="17.28515625" style="78" customWidth="1"/>
    <col min="5127" max="5127" width="11.5703125" style="78" hidden="1" customWidth="1"/>
    <col min="5128" max="5128" width="10.5703125" style="78" customWidth="1"/>
    <col min="5129" max="5374" width="11.5703125" style="78" hidden="1"/>
    <col min="5375" max="5375" width="23.42578125" style="78" customWidth="1"/>
    <col min="5376" max="5376" width="45.5703125" style="78" customWidth="1"/>
    <col min="5377" max="5377" width="35.7109375" style="78" bestFit="1" customWidth="1"/>
    <col min="5378" max="5379" width="12" style="78" customWidth="1"/>
    <col min="5380" max="5380" width="12.42578125" style="78" customWidth="1"/>
    <col min="5381" max="5381" width="14" style="78" bestFit="1" customWidth="1"/>
    <col min="5382" max="5382" width="17.28515625" style="78" customWidth="1"/>
    <col min="5383" max="5383" width="11.5703125" style="78" hidden="1" customWidth="1"/>
    <col min="5384" max="5384" width="10.5703125" style="78" customWidth="1"/>
    <col min="5385" max="5630" width="11.5703125" style="78" hidden="1"/>
    <col min="5631" max="5631" width="23.42578125" style="78" customWidth="1"/>
    <col min="5632" max="5632" width="45.5703125" style="78" customWidth="1"/>
    <col min="5633" max="5633" width="35.7109375" style="78" bestFit="1" customWidth="1"/>
    <col min="5634" max="5635" width="12" style="78" customWidth="1"/>
    <col min="5636" max="5636" width="12.42578125" style="78" customWidth="1"/>
    <col min="5637" max="5637" width="14" style="78" bestFit="1" customWidth="1"/>
    <col min="5638" max="5638" width="17.28515625" style="78" customWidth="1"/>
    <col min="5639" max="5639" width="11.5703125" style="78" hidden="1" customWidth="1"/>
    <col min="5640" max="5640" width="10.5703125" style="78" customWidth="1"/>
    <col min="5641" max="5886" width="11.5703125" style="78" hidden="1"/>
    <col min="5887" max="5887" width="23.42578125" style="78" customWidth="1"/>
    <col min="5888" max="5888" width="45.5703125" style="78" customWidth="1"/>
    <col min="5889" max="5889" width="35.7109375" style="78" bestFit="1" customWidth="1"/>
    <col min="5890" max="5891" width="12" style="78" customWidth="1"/>
    <col min="5892" max="5892" width="12.42578125" style="78" customWidth="1"/>
    <col min="5893" max="5893" width="14" style="78" bestFit="1" customWidth="1"/>
    <col min="5894" max="5894" width="17.28515625" style="78" customWidth="1"/>
    <col min="5895" max="5895" width="11.5703125" style="78" hidden="1" customWidth="1"/>
    <col min="5896" max="5896" width="10.5703125" style="78" customWidth="1"/>
    <col min="5897" max="6142" width="11.5703125" style="78" hidden="1"/>
    <col min="6143" max="6143" width="23.42578125" style="78" customWidth="1"/>
    <col min="6144" max="6144" width="45.5703125" style="78" customWidth="1"/>
    <col min="6145" max="6145" width="35.7109375" style="78" bestFit="1" customWidth="1"/>
    <col min="6146" max="6147" width="12" style="78" customWidth="1"/>
    <col min="6148" max="6148" width="12.42578125" style="78" customWidth="1"/>
    <col min="6149" max="6149" width="14" style="78" bestFit="1" customWidth="1"/>
    <col min="6150" max="6150" width="17.28515625" style="78" customWidth="1"/>
    <col min="6151" max="6151" width="11.5703125" style="78" hidden="1" customWidth="1"/>
    <col min="6152" max="6152" width="10.5703125" style="78" customWidth="1"/>
    <col min="6153" max="6398" width="11.5703125" style="78" hidden="1"/>
    <col min="6399" max="6399" width="23.42578125" style="78" customWidth="1"/>
    <col min="6400" max="6400" width="45.5703125" style="78" customWidth="1"/>
    <col min="6401" max="6401" width="35.7109375" style="78" bestFit="1" customWidth="1"/>
    <col min="6402" max="6403" width="12" style="78" customWidth="1"/>
    <col min="6404" max="6404" width="12.42578125" style="78" customWidth="1"/>
    <col min="6405" max="6405" width="14" style="78" bestFit="1" customWidth="1"/>
    <col min="6406" max="6406" width="17.28515625" style="78" customWidth="1"/>
    <col min="6407" max="6407" width="11.5703125" style="78" hidden="1" customWidth="1"/>
    <col min="6408" max="6408" width="10.5703125" style="78" customWidth="1"/>
    <col min="6409" max="6654" width="11.5703125" style="78" hidden="1"/>
    <col min="6655" max="6655" width="23.42578125" style="78" customWidth="1"/>
    <col min="6656" max="6656" width="45.5703125" style="78" customWidth="1"/>
    <col min="6657" max="6657" width="35.7109375" style="78" bestFit="1" customWidth="1"/>
    <col min="6658" max="6659" width="12" style="78" customWidth="1"/>
    <col min="6660" max="6660" width="12.42578125" style="78" customWidth="1"/>
    <col min="6661" max="6661" width="14" style="78" bestFit="1" customWidth="1"/>
    <col min="6662" max="6662" width="17.28515625" style="78" customWidth="1"/>
    <col min="6663" max="6663" width="11.5703125" style="78" hidden="1" customWidth="1"/>
    <col min="6664" max="6664" width="10.5703125" style="78" customWidth="1"/>
    <col min="6665" max="6910" width="11.5703125" style="78" hidden="1"/>
    <col min="6911" max="6911" width="23.42578125" style="78" customWidth="1"/>
    <col min="6912" max="6912" width="45.5703125" style="78" customWidth="1"/>
    <col min="6913" max="6913" width="35.7109375" style="78" bestFit="1" customWidth="1"/>
    <col min="6914" max="6915" width="12" style="78" customWidth="1"/>
    <col min="6916" max="6916" width="12.42578125" style="78" customWidth="1"/>
    <col min="6917" max="6917" width="14" style="78" bestFit="1" customWidth="1"/>
    <col min="6918" max="6918" width="17.28515625" style="78" customWidth="1"/>
    <col min="6919" max="6919" width="11.5703125" style="78" hidden="1" customWidth="1"/>
    <col min="6920" max="6920" width="10.5703125" style="78" customWidth="1"/>
    <col min="6921" max="7166" width="11.5703125" style="78" hidden="1"/>
    <col min="7167" max="7167" width="23.42578125" style="78" customWidth="1"/>
    <col min="7168" max="7168" width="45.5703125" style="78" customWidth="1"/>
    <col min="7169" max="7169" width="35.7109375" style="78" bestFit="1" customWidth="1"/>
    <col min="7170" max="7171" width="12" style="78" customWidth="1"/>
    <col min="7172" max="7172" width="12.42578125" style="78" customWidth="1"/>
    <col min="7173" max="7173" width="14" style="78" bestFit="1" customWidth="1"/>
    <col min="7174" max="7174" width="17.28515625" style="78" customWidth="1"/>
    <col min="7175" max="7175" width="11.5703125" style="78" hidden="1" customWidth="1"/>
    <col min="7176" max="7176" width="10.5703125" style="78" customWidth="1"/>
    <col min="7177" max="7422" width="11.5703125" style="78" hidden="1"/>
    <col min="7423" max="7423" width="23.42578125" style="78" customWidth="1"/>
    <col min="7424" max="7424" width="45.5703125" style="78" customWidth="1"/>
    <col min="7425" max="7425" width="35.7109375" style="78" bestFit="1" customWidth="1"/>
    <col min="7426" max="7427" width="12" style="78" customWidth="1"/>
    <col min="7428" max="7428" width="12.42578125" style="78" customWidth="1"/>
    <col min="7429" max="7429" width="14" style="78" bestFit="1" customWidth="1"/>
    <col min="7430" max="7430" width="17.28515625" style="78" customWidth="1"/>
    <col min="7431" max="7431" width="11.5703125" style="78" hidden="1" customWidth="1"/>
    <col min="7432" max="7432" width="10.5703125" style="78" customWidth="1"/>
    <col min="7433" max="7678" width="11.5703125" style="78" hidden="1"/>
    <col min="7679" max="7679" width="23.42578125" style="78" customWidth="1"/>
    <col min="7680" max="7680" width="45.5703125" style="78" customWidth="1"/>
    <col min="7681" max="7681" width="35.7109375" style="78" bestFit="1" customWidth="1"/>
    <col min="7682" max="7683" width="12" style="78" customWidth="1"/>
    <col min="7684" max="7684" width="12.42578125" style="78" customWidth="1"/>
    <col min="7685" max="7685" width="14" style="78" bestFit="1" customWidth="1"/>
    <col min="7686" max="7686" width="17.28515625" style="78" customWidth="1"/>
    <col min="7687" max="7687" width="11.5703125" style="78" hidden="1" customWidth="1"/>
    <col min="7688" max="7688" width="10.5703125" style="78" customWidth="1"/>
    <col min="7689" max="7934" width="11.5703125" style="78" hidden="1"/>
    <col min="7935" max="7935" width="23.42578125" style="78" customWidth="1"/>
    <col min="7936" max="7936" width="45.5703125" style="78" customWidth="1"/>
    <col min="7937" max="7937" width="35.7109375" style="78" bestFit="1" customWidth="1"/>
    <col min="7938" max="7939" width="12" style="78" customWidth="1"/>
    <col min="7940" max="7940" width="12.42578125" style="78" customWidth="1"/>
    <col min="7941" max="7941" width="14" style="78" bestFit="1" customWidth="1"/>
    <col min="7942" max="7942" width="17.28515625" style="78" customWidth="1"/>
    <col min="7943" max="7943" width="11.5703125" style="78" hidden="1" customWidth="1"/>
    <col min="7944" max="7944" width="10.5703125" style="78" customWidth="1"/>
    <col min="7945" max="8190" width="11.5703125" style="78" hidden="1"/>
    <col min="8191" max="8191" width="23.42578125" style="78" customWidth="1"/>
    <col min="8192" max="8192" width="45.5703125" style="78" customWidth="1"/>
    <col min="8193" max="8193" width="35.7109375" style="78" bestFit="1" customWidth="1"/>
    <col min="8194" max="8195" width="12" style="78" customWidth="1"/>
    <col min="8196" max="8196" width="12.42578125" style="78" customWidth="1"/>
    <col min="8197" max="8197" width="14" style="78" bestFit="1" customWidth="1"/>
    <col min="8198" max="8198" width="17.28515625" style="78" customWidth="1"/>
    <col min="8199" max="8199" width="11.5703125" style="78" hidden="1" customWidth="1"/>
    <col min="8200" max="8200" width="10.5703125" style="78" customWidth="1"/>
    <col min="8201" max="8446" width="11.5703125" style="78" hidden="1"/>
    <col min="8447" max="8447" width="23.42578125" style="78" customWidth="1"/>
    <col min="8448" max="8448" width="45.5703125" style="78" customWidth="1"/>
    <col min="8449" max="8449" width="35.7109375" style="78" bestFit="1" customWidth="1"/>
    <col min="8450" max="8451" width="12" style="78" customWidth="1"/>
    <col min="8452" max="8452" width="12.42578125" style="78" customWidth="1"/>
    <col min="8453" max="8453" width="14" style="78" bestFit="1" customWidth="1"/>
    <col min="8454" max="8454" width="17.28515625" style="78" customWidth="1"/>
    <col min="8455" max="8455" width="11.5703125" style="78" hidden="1" customWidth="1"/>
    <col min="8456" max="8456" width="10.5703125" style="78" customWidth="1"/>
    <col min="8457" max="8702" width="11.5703125" style="78" hidden="1"/>
    <col min="8703" max="8703" width="23.42578125" style="78" customWidth="1"/>
    <col min="8704" max="8704" width="45.5703125" style="78" customWidth="1"/>
    <col min="8705" max="8705" width="35.7109375" style="78" bestFit="1" customWidth="1"/>
    <col min="8706" max="8707" width="12" style="78" customWidth="1"/>
    <col min="8708" max="8708" width="12.42578125" style="78" customWidth="1"/>
    <col min="8709" max="8709" width="14" style="78" bestFit="1" customWidth="1"/>
    <col min="8710" max="8710" width="17.28515625" style="78" customWidth="1"/>
    <col min="8711" max="8711" width="11.5703125" style="78" hidden="1" customWidth="1"/>
    <col min="8712" max="8712" width="10.5703125" style="78" customWidth="1"/>
    <col min="8713" max="8958" width="11.5703125" style="78" hidden="1"/>
    <col min="8959" max="8959" width="23.42578125" style="78" customWidth="1"/>
    <col min="8960" max="8960" width="45.5703125" style="78" customWidth="1"/>
    <col min="8961" max="8961" width="35.7109375" style="78" bestFit="1" customWidth="1"/>
    <col min="8962" max="8963" width="12" style="78" customWidth="1"/>
    <col min="8964" max="8964" width="12.42578125" style="78" customWidth="1"/>
    <col min="8965" max="8965" width="14" style="78" bestFit="1" customWidth="1"/>
    <col min="8966" max="8966" width="17.28515625" style="78" customWidth="1"/>
    <col min="8967" max="8967" width="11.5703125" style="78" hidden="1" customWidth="1"/>
    <col min="8968" max="8968" width="10.5703125" style="78" customWidth="1"/>
    <col min="8969" max="9214" width="11.5703125" style="78" hidden="1"/>
    <col min="9215" max="9215" width="23.42578125" style="78" customWidth="1"/>
    <col min="9216" max="9216" width="45.5703125" style="78" customWidth="1"/>
    <col min="9217" max="9217" width="35.7109375" style="78" bestFit="1" customWidth="1"/>
    <col min="9218" max="9219" width="12" style="78" customWidth="1"/>
    <col min="9220" max="9220" width="12.42578125" style="78" customWidth="1"/>
    <col min="9221" max="9221" width="14" style="78" bestFit="1" customWidth="1"/>
    <col min="9222" max="9222" width="17.28515625" style="78" customWidth="1"/>
    <col min="9223" max="9223" width="11.5703125" style="78" hidden="1" customWidth="1"/>
    <col min="9224" max="9224" width="10.5703125" style="78" customWidth="1"/>
    <col min="9225" max="9470" width="11.5703125" style="78" hidden="1"/>
    <col min="9471" max="9471" width="23.42578125" style="78" customWidth="1"/>
    <col min="9472" max="9472" width="45.5703125" style="78" customWidth="1"/>
    <col min="9473" max="9473" width="35.7109375" style="78" bestFit="1" customWidth="1"/>
    <col min="9474" max="9475" width="12" style="78" customWidth="1"/>
    <col min="9476" max="9476" width="12.42578125" style="78" customWidth="1"/>
    <col min="9477" max="9477" width="14" style="78" bestFit="1" customWidth="1"/>
    <col min="9478" max="9478" width="17.28515625" style="78" customWidth="1"/>
    <col min="9479" max="9479" width="11.5703125" style="78" hidden="1" customWidth="1"/>
    <col min="9480" max="9480" width="10.5703125" style="78" customWidth="1"/>
    <col min="9481" max="9726" width="11.5703125" style="78" hidden="1"/>
    <col min="9727" max="9727" width="23.42578125" style="78" customWidth="1"/>
    <col min="9728" max="9728" width="45.5703125" style="78" customWidth="1"/>
    <col min="9729" max="9729" width="35.7109375" style="78" bestFit="1" customWidth="1"/>
    <col min="9730" max="9731" width="12" style="78" customWidth="1"/>
    <col min="9732" max="9732" width="12.42578125" style="78" customWidth="1"/>
    <col min="9733" max="9733" width="14" style="78" bestFit="1" customWidth="1"/>
    <col min="9734" max="9734" width="17.28515625" style="78" customWidth="1"/>
    <col min="9735" max="9735" width="11.5703125" style="78" hidden="1" customWidth="1"/>
    <col min="9736" max="9736" width="10.5703125" style="78" customWidth="1"/>
    <col min="9737" max="9982" width="11.5703125" style="78" hidden="1"/>
    <col min="9983" max="9983" width="23.42578125" style="78" customWidth="1"/>
    <col min="9984" max="9984" width="45.5703125" style="78" customWidth="1"/>
    <col min="9985" max="9985" width="35.7109375" style="78" bestFit="1" customWidth="1"/>
    <col min="9986" max="9987" width="12" style="78" customWidth="1"/>
    <col min="9988" max="9988" width="12.42578125" style="78" customWidth="1"/>
    <col min="9989" max="9989" width="14" style="78" bestFit="1" customWidth="1"/>
    <col min="9990" max="9990" width="17.28515625" style="78" customWidth="1"/>
    <col min="9991" max="9991" width="11.5703125" style="78" hidden="1" customWidth="1"/>
    <col min="9992" max="9992" width="10.5703125" style="78" customWidth="1"/>
    <col min="9993" max="10238" width="11.5703125" style="78" hidden="1"/>
    <col min="10239" max="10239" width="23.42578125" style="78" customWidth="1"/>
    <col min="10240" max="10240" width="45.5703125" style="78" customWidth="1"/>
    <col min="10241" max="10241" width="35.7109375" style="78" bestFit="1" customWidth="1"/>
    <col min="10242" max="10243" width="12" style="78" customWidth="1"/>
    <col min="10244" max="10244" width="12.42578125" style="78" customWidth="1"/>
    <col min="10245" max="10245" width="14" style="78" bestFit="1" customWidth="1"/>
    <col min="10246" max="10246" width="17.28515625" style="78" customWidth="1"/>
    <col min="10247" max="10247" width="11.5703125" style="78" hidden="1" customWidth="1"/>
    <col min="10248" max="10248" width="10.5703125" style="78" customWidth="1"/>
    <col min="10249" max="10494" width="11.5703125" style="78" hidden="1"/>
    <col min="10495" max="10495" width="23.42578125" style="78" customWidth="1"/>
    <col min="10496" max="10496" width="45.5703125" style="78" customWidth="1"/>
    <col min="10497" max="10497" width="35.7109375" style="78" bestFit="1" customWidth="1"/>
    <col min="10498" max="10499" width="12" style="78" customWidth="1"/>
    <col min="10500" max="10500" width="12.42578125" style="78" customWidth="1"/>
    <col min="10501" max="10501" width="14" style="78" bestFit="1" customWidth="1"/>
    <col min="10502" max="10502" width="17.28515625" style="78" customWidth="1"/>
    <col min="10503" max="10503" width="11.5703125" style="78" hidden="1" customWidth="1"/>
    <col min="10504" max="10504" width="10.5703125" style="78" customWidth="1"/>
    <col min="10505" max="10750" width="11.5703125" style="78" hidden="1"/>
    <col min="10751" max="10751" width="23.42578125" style="78" customWidth="1"/>
    <col min="10752" max="10752" width="45.5703125" style="78" customWidth="1"/>
    <col min="10753" max="10753" width="35.7109375" style="78" bestFit="1" customWidth="1"/>
    <col min="10754" max="10755" width="12" style="78" customWidth="1"/>
    <col min="10756" max="10756" width="12.42578125" style="78" customWidth="1"/>
    <col min="10757" max="10757" width="14" style="78" bestFit="1" customWidth="1"/>
    <col min="10758" max="10758" width="17.28515625" style="78" customWidth="1"/>
    <col min="10759" max="10759" width="11.5703125" style="78" hidden="1" customWidth="1"/>
    <col min="10760" max="10760" width="10.5703125" style="78" customWidth="1"/>
    <col min="10761" max="11006" width="11.5703125" style="78" hidden="1"/>
    <col min="11007" max="11007" width="23.42578125" style="78" customWidth="1"/>
    <col min="11008" max="11008" width="45.5703125" style="78" customWidth="1"/>
    <col min="11009" max="11009" width="35.7109375" style="78" bestFit="1" customWidth="1"/>
    <col min="11010" max="11011" width="12" style="78" customWidth="1"/>
    <col min="11012" max="11012" width="12.42578125" style="78" customWidth="1"/>
    <col min="11013" max="11013" width="14" style="78" bestFit="1" customWidth="1"/>
    <col min="11014" max="11014" width="17.28515625" style="78" customWidth="1"/>
    <col min="11015" max="11015" width="11.5703125" style="78" hidden="1" customWidth="1"/>
    <col min="11016" max="11016" width="10.5703125" style="78" customWidth="1"/>
    <col min="11017" max="11262" width="11.5703125" style="78" hidden="1"/>
    <col min="11263" max="11263" width="23.42578125" style="78" customWidth="1"/>
    <col min="11264" max="11264" width="45.5703125" style="78" customWidth="1"/>
    <col min="11265" max="11265" width="35.7109375" style="78" bestFit="1" customWidth="1"/>
    <col min="11266" max="11267" width="12" style="78" customWidth="1"/>
    <col min="11268" max="11268" width="12.42578125" style="78" customWidth="1"/>
    <col min="11269" max="11269" width="14" style="78" bestFit="1" customWidth="1"/>
    <col min="11270" max="11270" width="17.28515625" style="78" customWidth="1"/>
    <col min="11271" max="11271" width="11.5703125" style="78" hidden="1" customWidth="1"/>
    <col min="11272" max="11272" width="10.5703125" style="78" customWidth="1"/>
    <col min="11273" max="11518" width="11.5703125" style="78" hidden="1"/>
    <col min="11519" max="11519" width="23.42578125" style="78" customWidth="1"/>
    <col min="11520" max="11520" width="45.5703125" style="78" customWidth="1"/>
    <col min="11521" max="11521" width="35.7109375" style="78" bestFit="1" customWidth="1"/>
    <col min="11522" max="11523" width="12" style="78" customWidth="1"/>
    <col min="11524" max="11524" width="12.42578125" style="78" customWidth="1"/>
    <col min="11525" max="11525" width="14" style="78" bestFit="1" customWidth="1"/>
    <col min="11526" max="11526" width="17.28515625" style="78" customWidth="1"/>
    <col min="11527" max="11527" width="11.5703125" style="78" hidden="1" customWidth="1"/>
    <col min="11528" max="11528" width="10.5703125" style="78" customWidth="1"/>
    <col min="11529" max="11774" width="11.5703125" style="78" hidden="1"/>
    <col min="11775" max="11775" width="23.42578125" style="78" customWidth="1"/>
    <col min="11776" max="11776" width="45.5703125" style="78" customWidth="1"/>
    <col min="11777" max="11777" width="35.7109375" style="78" bestFit="1" customWidth="1"/>
    <col min="11778" max="11779" width="12" style="78" customWidth="1"/>
    <col min="11780" max="11780" width="12.42578125" style="78" customWidth="1"/>
    <col min="11781" max="11781" width="14" style="78" bestFit="1" customWidth="1"/>
    <col min="11782" max="11782" width="17.28515625" style="78" customWidth="1"/>
    <col min="11783" max="11783" width="11.5703125" style="78" hidden="1" customWidth="1"/>
    <col min="11784" max="11784" width="10.5703125" style="78" customWidth="1"/>
    <col min="11785" max="12030" width="11.5703125" style="78" hidden="1"/>
    <col min="12031" max="12031" width="23.42578125" style="78" customWidth="1"/>
    <col min="12032" max="12032" width="45.5703125" style="78" customWidth="1"/>
    <col min="12033" max="12033" width="35.7109375" style="78" bestFit="1" customWidth="1"/>
    <col min="12034" max="12035" width="12" style="78" customWidth="1"/>
    <col min="12036" max="12036" width="12.42578125" style="78" customWidth="1"/>
    <col min="12037" max="12037" width="14" style="78" bestFit="1" customWidth="1"/>
    <col min="12038" max="12038" width="17.28515625" style="78" customWidth="1"/>
    <col min="12039" max="12039" width="11.5703125" style="78" hidden="1" customWidth="1"/>
    <col min="12040" max="12040" width="10.5703125" style="78" customWidth="1"/>
    <col min="12041" max="12286" width="11.5703125" style="78" hidden="1"/>
    <col min="12287" max="12287" width="23.42578125" style="78" customWidth="1"/>
    <col min="12288" max="12288" width="45.5703125" style="78" customWidth="1"/>
    <col min="12289" max="12289" width="35.7109375" style="78" bestFit="1" customWidth="1"/>
    <col min="12290" max="12291" width="12" style="78" customWidth="1"/>
    <col min="12292" max="12292" width="12.42578125" style="78" customWidth="1"/>
    <col min="12293" max="12293" width="14" style="78" bestFit="1" customWidth="1"/>
    <col min="12294" max="12294" width="17.28515625" style="78" customWidth="1"/>
    <col min="12295" max="12295" width="11.5703125" style="78" hidden="1" customWidth="1"/>
    <col min="12296" max="12296" width="10.5703125" style="78" customWidth="1"/>
    <col min="12297" max="12542" width="11.5703125" style="78" hidden="1"/>
    <col min="12543" max="12543" width="23.42578125" style="78" customWidth="1"/>
    <col min="12544" max="12544" width="45.5703125" style="78" customWidth="1"/>
    <col min="12545" max="12545" width="35.7109375" style="78" bestFit="1" customWidth="1"/>
    <col min="12546" max="12547" width="12" style="78" customWidth="1"/>
    <col min="12548" max="12548" width="12.42578125" style="78" customWidth="1"/>
    <col min="12549" max="12549" width="14" style="78" bestFit="1" customWidth="1"/>
    <col min="12550" max="12550" width="17.28515625" style="78" customWidth="1"/>
    <col min="12551" max="12551" width="11.5703125" style="78" hidden="1" customWidth="1"/>
    <col min="12552" max="12552" width="10.5703125" style="78" customWidth="1"/>
    <col min="12553" max="12798" width="11.5703125" style="78" hidden="1"/>
    <col min="12799" max="12799" width="23.42578125" style="78" customWidth="1"/>
    <col min="12800" max="12800" width="45.5703125" style="78" customWidth="1"/>
    <col min="12801" max="12801" width="35.7109375" style="78" bestFit="1" customWidth="1"/>
    <col min="12802" max="12803" width="12" style="78" customWidth="1"/>
    <col min="12804" max="12804" width="12.42578125" style="78" customWidth="1"/>
    <col min="12805" max="12805" width="14" style="78" bestFit="1" customWidth="1"/>
    <col min="12806" max="12806" width="17.28515625" style="78" customWidth="1"/>
    <col min="12807" max="12807" width="11.5703125" style="78" hidden="1" customWidth="1"/>
    <col min="12808" max="12808" width="10.5703125" style="78" customWidth="1"/>
    <col min="12809" max="13054" width="11.5703125" style="78" hidden="1"/>
    <col min="13055" max="13055" width="23.42578125" style="78" customWidth="1"/>
    <col min="13056" max="13056" width="45.5703125" style="78" customWidth="1"/>
    <col min="13057" max="13057" width="35.7109375" style="78" bestFit="1" customWidth="1"/>
    <col min="13058" max="13059" width="12" style="78" customWidth="1"/>
    <col min="13060" max="13060" width="12.42578125" style="78" customWidth="1"/>
    <col min="13061" max="13061" width="14" style="78" bestFit="1" customWidth="1"/>
    <col min="13062" max="13062" width="17.28515625" style="78" customWidth="1"/>
    <col min="13063" max="13063" width="11.5703125" style="78" hidden="1" customWidth="1"/>
    <col min="13064" max="13064" width="10.5703125" style="78" customWidth="1"/>
    <col min="13065" max="13310" width="11.5703125" style="78" hidden="1"/>
    <col min="13311" max="13311" width="23.42578125" style="78" customWidth="1"/>
    <col min="13312" max="13312" width="45.5703125" style="78" customWidth="1"/>
    <col min="13313" max="13313" width="35.7109375" style="78" bestFit="1" customWidth="1"/>
    <col min="13314" max="13315" width="12" style="78" customWidth="1"/>
    <col min="13316" max="13316" width="12.42578125" style="78" customWidth="1"/>
    <col min="13317" max="13317" width="14" style="78" bestFit="1" customWidth="1"/>
    <col min="13318" max="13318" width="17.28515625" style="78" customWidth="1"/>
    <col min="13319" max="13319" width="11.5703125" style="78" hidden="1" customWidth="1"/>
    <col min="13320" max="13320" width="10.5703125" style="78" customWidth="1"/>
    <col min="13321" max="13566" width="11.5703125" style="78" hidden="1"/>
    <col min="13567" max="13567" width="23.42578125" style="78" customWidth="1"/>
    <col min="13568" max="13568" width="45.5703125" style="78" customWidth="1"/>
    <col min="13569" max="13569" width="35.7109375" style="78" bestFit="1" customWidth="1"/>
    <col min="13570" max="13571" width="12" style="78" customWidth="1"/>
    <col min="13572" max="13572" width="12.42578125" style="78" customWidth="1"/>
    <col min="13573" max="13573" width="14" style="78" bestFit="1" customWidth="1"/>
    <col min="13574" max="13574" width="17.28515625" style="78" customWidth="1"/>
    <col min="13575" max="13575" width="11.5703125" style="78" hidden="1" customWidth="1"/>
    <col min="13576" max="13576" width="10.5703125" style="78" customWidth="1"/>
    <col min="13577" max="13822" width="11.5703125" style="78" hidden="1"/>
    <col min="13823" max="13823" width="23.42578125" style="78" customWidth="1"/>
    <col min="13824" max="13824" width="45.5703125" style="78" customWidth="1"/>
    <col min="13825" max="13825" width="35.7109375" style="78" bestFit="1" customWidth="1"/>
    <col min="13826" max="13827" width="12" style="78" customWidth="1"/>
    <col min="13828" max="13828" width="12.42578125" style="78" customWidth="1"/>
    <col min="13829" max="13829" width="14" style="78" bestFit="1" customWidth="1"/>
    <col min="13830" max="13830" width="17.28515625" style="78" customWidth="1"/>
    <col min="13831" max="13831" width="11.5703125" style="78" hidden="1" customWidth="1"/>
    <col min="13832" max="13832" width="10.5703125" style="78" customWidth="1"/>
    <col min="13833" max="14078" width="11.5703125" style="78" hidden="1"/>
    <col min="14079" max="14079" width="23.42578125" style="78" customWidth="1"/>
    <col min="14080" max="14080" width="45.5703125" style="78" customWidth="1"/>
    <col min="14081" max="14081" width="35.7109375" style="78" bestFit="1" customWidth="1"/>
    <col min="14082" max="14083" width="12" style="78" customWidth="1"/>
    <col min="14084" max="14084" width="12.42578125" style="78" customWidth="1"/>
    <col min="14085" max="14085" width="14" style="78" bestFit="1" customWidth="1"/>
    <col min="14086" max="14086" width="17.28515625" style="78" customWidth="1"/>
    <col min="14087" max="14087" width="11.5703125" style="78" hidden="1" customWidth="1"/>
    <col min="14088" max="14088" width="10.5703125" style="78" customWidth="1"/>
    <col min="14089" max="14334" width="11.5703125" style="78" hidden="1"/>
    <col min="14335" max="14335" width="23.42578125" style="78" customWidth="1"/>
    <col min="14336" max="14336" width="45.5703125" style="78" customWidth="1"/>
    <col min="14337" max="14337" width="35.7109375" style="78" bestFit="1" customWidth="1"/>
    <col min="14338" max="14339" width="12" style="78" customWidth="1"/>
    <col min="14340" max="14340" width="12.42578125" style="78" customWidth="1"/>
    <col min="14341" max="14341" width="14" style="78" bestFit="1" customWidth="1"/>
    <col min="14342" max="14342" width="17.28515625" style="78" customWidth="1"/>
    <col min="14343" max="14343" width="11.5703125" style="78" hidden="1" customWidth="1"/>
    <col min="14344" max="14344" width="10.5703125" style="78" customWidth="1"/>
    <col min="14345" max="14590" width="11.5703125" style="78" hidden="1"/>
    <col min="14591" max="14591" width="23.42578125" style="78" customWidth="1"/>
    <col min="14592" max="14592" width="45.5703125" style="78" customWidth="1"/>
    <col min="14593" max="14593" width="35.7109375" style="78" bestFit="1" customWidth="1"/>
    <col min="14594" max="14595" width="12" style="78" customWidth="1"/>
    <col min="14596" max="14596" width="12.42578125" style="78" customWidth="1"/>
    <col min="14597" max="14597" width="14" style="78" bestFit="1" customWidth="1"/>
    <col min="14598" max="14598" width="17.28515625" style="78" customWidth="1"/>
    <col min="14599" max="14599" width="11.5703125" style="78" hidden="1" customWidth="1"/>
    <col min="14600" max="14600" width="10.5703125" style="78" customWidth="1"/>
    <col min="14601" max="14846" width="11.5703125" style="78" hidden="1"/>
    <col min="14847" max="14847" width="23.42578125" style="78" customWidth="1"/>
    <col min="14848" max="14848" width="45.5703125" style="78" customWidth="1"/>
    <col min="14849" max="14849" width="35.7109375" style="78" bestFit="1" customWidth="1"/>
    <col min="14850" max="14851" width="12" style="78" customWidth="1"/>
    <col min="14852" max="14852" width="12.42578125" style="78" customWidth="1"/>
    <col min="14853" max="14853" width="14" style="78" bestFit="1" customWidth="1"/>
    <col min="14854" max="14854" width="17.28515625" style="78" customWidth="1"/>
    <col min="14855" max="14855" width="11.5703125" style="78" hidden="1" customWidth="1"/>
    <col min="14856" max="14856" width="10.5703125" style="78" customWidth="1"/>
    <col min="14857" max="15102" width="11.5703125" style="78" hidden="1"/>
    <col min="15103" max="15103" width="23.42578125" style="78" customWidth="1"/>
    <col min="15104" max="15104" width="45.5703125" style="78" customWidth="1"/>
    <col min="15105" max="15105" width="35.7109375" style="78" bestFit="1" customWidth="1"/>
    <col min="15106" max="15107" width="12" style="78" customWidth="1"/>
    <col min="15108" max="15108" width="12.42578125" style="78" customWidth="1"/>
    <col min="15109" max="15109" width="14" style="78" bestFit="1" customWidth="1"/>
    <col min="15110" max="15110" width="17.28515625" style="78" customWidth="1"/>
    <col min="15111" max="15111" width="11.5703125" style="78" hidden="1" customWidth="1"/>
    <col min="15112" max="15112" width="10.5703125" style="78" customWidth="1"/>
    <col min="15113" max="15358" width="11.5703125" style="78" hidden="1"/>
    <col min="15359" max="15359" width="23.42578125" style="78" customWidth="1"/>
    <col min="15360" max="15360" width="45.5703125" style="78" customWidth="1"/>
    <col min="15361" max="15361" width="35.7109375" style="78" bestFit="1" customWidth="1"/>
    <col min="15362" max="15363" width="12" style="78" customWidth="1"/>
    <col min="15364" max="15364" width="12.42578125" style="78" customWidth="1"/>
    <col min="15365" max="15365" width="14" style="78" bestFit="1" customWidth="1"/>
    <col min="15366" max="15366" width="17.28515625" style="78" customWidth="1"/>
    <col min="15367" max="15367" width="11.5703125" style="78" hidden="1" customWidth="1"/>
    <col min="15368" max="15368" width="10.5703125" style="78" customWidth="1"/>
    <col min="15369" max="15614" width="11.5703125" style="78" hidden="1"/>
    <col min="15615" max="15615" width="23.42578125" style="78" customWidth="1"/>
    <col min="15616" max="15616" width="45.5703125" style="78" customWidth="1"/>
    <col min="15617" max="15617" width="35.7109375" style="78" bestFit="1" customWidth="1"/>
    <col min="15618" max="15619" width="12" style="78" customWidth="1"/>
    <col min="15620" max="15620" width="12.42578125" style="78" customWidth="1"/>
    <col min="15621" max="15621" width="14" style="78" bestFit="1" customWidth="1"/>
    <col min="15622" max="15622" width="17.28515625" style="78" customWidth="1"/>
    <col min="15623" max="15623" width="11.5703125" style="78" hidden="1" customWidth="1"/>
    <col min="15624" max="15624" width="10.5703125" style="78" customWidth="1"/>
    <col min="15625" max="15870" width="11.5703125" style="78" hidden="1"/>
    <col min="15871" max="15871" width="23.42578125" style="78" customWidth="1"/>
    <col min="15872" max="15872" width="45.5703125" style="78" customWidth="1"/>
    <col min="15873" max="15873" width="35.7109375" style="78" bestFit="1" customWidth="1"/>
    <col min="15874" max="15875" width="12" style="78" customWidth="1"/>
    <col min="15876" max="15876" width="12.42578125" style="78" customWidth="1"/>
    <col min="15877" max="15877" width="14" style="78" bestFit="1" customWidth="1"/>
    <col min="15878" max="15878" width="17.28515625" style="78" customWidth="1"/>
    <col min="15879" max="15879" width="11.5703125" style="78" hidden="1" customWidth="1"/>
    <col min="15880" max="15880" width="10.5703125" style="78" customWidth="1"/>
    <col min="15881" max="16126" width="11.5703125" style="78" hidden="1"/>
    <col min="16127" max="16127" width="23.42578125" style="78" customWidth="1"/>
    <col min="16128" max="16128" width="45.5703125" style="78" customWidth="1"/>
    <col min="16129" max="16129" width="35.7109375" style="78" bestFit="1" customWidth="1"/>
    <col min="16130" max="16131" width="12" style="78" customWidth="1"/>
    <col min="16132" max="16132" width="12.42578125" style="78" customWidth="1"/>
    <col min="16133" max="16133" width="14" style="78" bestFit="1" customWidth="1"/>
    <col min="16134" max="16134" width="17.28515625" style="78" customWidth="1"/>
    <col min="16135" max="16135" width="11.5703125" style="78" hidden="1" customWidth="1"/>
    <col min="16136" max="16136" width="10.5703125" style="78" customWidth="1"/>
    <col min="16137" max="16138" width="0" style="11" hidden="1"/>
    <col min="16139" max="16384" width="11.5703125" style="11" hidden="1"/>
  </cols>
  <sheetData>
    <row r="1" spans="1:16136" ht="15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46140</v>
      </c>
      <c r="E2" s="84">
        <v>46139</v>
      </c>
      <c r="F2" s="85" t="s">
        <v>2</v>
      </c>
      <c r="G2" s="86" t="s">
        <v>3</v>
      </c>
      <c r="H2" s="70" t="s">
        <v>239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5" x14ac:dyDescent="0.25">
      <c r="B3" s="87" t="s">
        <v>4</v>
      </c>
      <c r="C3" s="88"/>
      <c r="D3" s="89" t="s">
        <v>5</v>
      </c>
      <c r="E3" s="89" t="s">
        <v>5</v>
      </c>
      <c r="F3" s="90"/>
      <c r="G3" s="91"/>
      <c r="H3" s="72"/>
    </row>
    <row r="4" spans="1:16136" ht="15" x14ac:dyDescent="0.25">
      <c r="B4" s="92" t="s">
        <v>6</v>
      </c>
      <c r="C4" s="93" t="s">
        <v>7</v>
      </c>
      <c r="D4" s="94">
        <v>5.5</v>
      </c>
      <c r="E4" s="94">
        <v>5</v>
      </c>
      <c r="F4" s="95">
        <v>0.1</v>
      </c>
      <c r="G4" s="96">
        <v>1765631</v>
      </c>
      <c r="H4" s="73">
        <v>9710970.5</v>
      </c>
    </row>
    <row r="5" spans="1:16136" ht="15" x14ac:dyDescent="0.25">
      <c r="B5" s="92" t="s">
        <v>8</v>
      </c>
      <c r="C5" s="97" t="s">
        <v>9</v>
      </c>
      <c r="D5" s="98">
        <v>1750</v>
      </c>
      <c r="E5" s="98">
        <v>1750</v>
      </c>
      <c r="F5" s="99">
        <v>0</v>
      </c>
      <c r="G5" s="100">
        <v>1040502</v>
      </c>
      <c r="H5" s="74">
        <v>1820878500</v>
      </c>
      <c r="K5" s="115"/>
    </row>
    <row r="6" spans="1:16136" ht="15" x14ac:dyDescent="0.25">
      <c r="B6" s="92" t="s">
        <v>8</v>
      </c>
      <c r="C6" s="93" t="s">
        <v>10</v>
      </c>
      <c r="D6" s="94">
        <v>2300</v>
      </c>
      <c r="E6" s="94">
        <v>2100</v>
      </c>
      <c r="F6" s="95">
        <v>9.5238000000000003E-2</v>
      </c>
      <c r="G6" s="96">
        <v>523423</v>
      </c>
      <c r="H6" s="73">
        <v>1203872900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10.75</v>
      </c>
      <c r="E7" s="101">
        <v>11.2</v>
      </c>
      <c r="F7" s="99">
        <v>-4.0178999999999999E-2</v>
      </c>
      <c r="G7" s="100">
        <v>10664829</v>
      </c>
      <c r="H7" s="74">
        <v>114646911.75</v>
      </c>
    </row>
    <row r="8" spans="1:16136" ht="15" x14ac:dyDescent="0.25">
      <c r="B8" s="92" t="s">
        <v>13</v>
      </c>
      <c r="C8" s="93" t="s">
        <v>14</v>
      </c>
      <c r="D8" s="94">
        <v>6.6</v>
      </c>
      <c r="E8" s="94">
        <v>6.6</v>
      </c>
      <c r="F8" s="95">
        <v>0</v>
      </c>
      <c r="G8" s="96">
        <v>1092490</v>
      </c>
      <c r="H8" s="73">
        <v>7210434</v>
      </c>
    </row>
    <row r="9" spans="1:16136" ht="15" customHeight="1" x14ac:dyDescent="0.25">
      <c r="B9" s="92"/>
      <c r="C9" s="97" t="s">
        <v>235</v>
      </c>
      <c r="D9" s="101">
        <v>18</v>
      </c>
      <c r="E9" s="101">
        <v>16.989999999999998</v>
      </c>
      <c r="F9" s="99">
        <v>5.9447E-2</v>
      </c>
      <c r="G9" s="100">
        <v>8426323</v>
      </c>
      <c r="H9" s="74">
        <v>151673814</v>
      </c>
    </row>
    <row r="10" spans="1:16136" ht="15" x14ac:dyDescent="0.25">
      <c r="B10" s="92" t="s">
        <v>8</v>
      </c>
      <c r="C10" s="78"/>
      <c r="D10" s="94" t="s">
        <v>5</v>
      </c>
      <c r="E10" s="94" t="s">
        <v>5</v>
      </c>
      <c r="F10" s="95"/>
      <c r="G10" s="96" t="s">
        <v>5</v>
      </c>
      <c r="H10" s="73" t="s">
        <v>8</v>
      </c>
    </row>
    <row r="11" spans="1:16136" ht="15" customHeight="1" x14ac:dyDescent="0.25">
      <c r="B11" s="87" t="s">
        <v>15</v>
      </c>
      <c r="C11" s="88"/>
      <c r="D11" s="102" t="s">
        <v>5</v>
      </c>
      <c r="E11" s="102" t="s">
        <v>5</v>
      </c>
      <c r="F11" s="103" t="s">
        <v>16</v>
      </c>
      <c r="G11" s="91" t="s">
        <v>5</v>
      </c>
      <c r="H11" s="75" t="s">
        <v>8</v>
      </c>
    </row>
    <row r="12" spans="1:16136" ht="15" customHeight="1" x14ac:dyDescent="0.25">
      <c r="B12" s="92" t="s">
        <v>17</v>
      </c>
      <c r="C12" s="93" t="s">
        <v>18</v>
      </c>
      <c r="D12" s="94">
        <v>14</v>
      </c>
      <c r="E12" s="94">
        <v>14</v>
      </c>
      <c r="F12" s="95">
        <v>0</v>
      </c>
      <c r="G12" s="96">
        <v>87290</v>
      </c>
      <c r="H12" s="73">
        <v>1222060</v>
      </c>
    </row>
    <row r="13" spans="1:16136" ht="15" customHeight="1" x14ac:dyDescent="0.25">
      <c r="B13" s="92" t="s">
        <v>8</v>
      </c>
      <c r="C13" s="97" t="s">
        <v>19</v>
      </c>
      <c r="D13" s="101">
        <v>22.65</v>
      </c>
      <c r="E13" s="101">
        <v>22.65</v>
      </c>
      <c r="F13" s="99">
        <v>0</v>
      </c>
      <c r="G13" s="100">
        <v>20055</v>
      </c>
      <c r="H13" s="74">
        <v>454245.75</v>
      </c>
      <c r="L13" s="116"/>
      <c r="M13" s="116"/>
    </row>
    <row r="14" spans="1:16136" ht="15" x14ac:dyDescent="0.25">
      <c r="B14" s="92" t="s">
        <v>8</v>
      </c>
      <c r="C14" s="93" t="s">
        <v>20</v>
      </c>
      <c r="D14" s="94">
        <v>150</v>
      </c>
      <c r="E14" s="94">
        <v>142</v>
      </c>
      <c r="F14" s="95">
        <v>5.6337999999999999E-2</v>
      </c>
      <c r="G14" s="96">
        <v>2489068</v>
      </c>
      <c r="H14" s="73">
        <v>373360200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45.4</v>
      </c>
      <c r="E15" s="101">
        <v>45.4</v>
      </c>
      <c r="F15" s="99">
        <v>0</v>
      </c>
      <c r="G15" s="100">
        <v>5281457</v>
      </c>
      <c r="H15" s="74">
        <v>239778147.79999998</v>
      </c>
    </row>
    <row r="16" spans="1:16136" ht="15" customHeight="1" x14ac:dyDescent="0.25">
      <c r="B16" s="92"/>
      <c r="C16" s="93" t="s">
        <v>238</v>
      </c>
      <c r="D16" s="94">
        <v>13.2</v>
      </c>
      <c r="E16" s="94">
        <v>13.2</v>
      </c>
      <c r="F16" s="95">
        <v>0</v>
      </c>
      <c r="G16" s="96">
        <v>7179</v>
      </c>
      <c r="H16" s="73">
        <v>94762.799999999988</v>
      </c>
    </row>
    <row r="17" spans="1:16136" ht="15" customHeight="1" x14ac:dyDescent="0.25">
      <c r="B17" s="92"/>
      <c r="C17" s="97" t="s">
        <v>16</v>
      </c>
      <c r="D17" s="101"/>
      <c r="E17" s="101"/>
      <c r="F17" s="99"/>
      <c r="G17" s="100"/>
      <c r="H17" s="74" t="s">
        <v>8</v>
      </c>
    </row>
    <row r="18" spans="1:16136" ht="15" customHeight="1" x14ac:dyDescent="0.25">
      <c r="B18" s="87" t="s">
        <v>22</v>
      </c>
      <c r="C18" s="88"/>
      <c r="D18" s="102" t="s">
        <v>5</v>
      </c>
      <c r="E18" s="102" t="s">
        <v>5</v>
      </c>
      <c r="F18" s="103"/>
      <c r="G18" s="91"/>
      <c r="H18" s="75" t="s">
        <v>8</v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94">
        <v>1.03</v>
      </c>
      <c r="F19" s="95">
        <v>0</v>
      </c>
      <c r="G19" s="96">
        <v>0</v>
      </c>
      <c r="H19" s="73">
        <v>0</v>
      </c>
    </row>
    <row r="20" spans="1:16136" ht="15" x14ac:dyDescent="0.25">
      <c r="B20" s="92" t="s">
        <v>25</v>
      </c>
      <c r="C20" s="97" t="s">
        <v>26</v>
      </c>
      <c r="D20" s="101">
        <v>288</v>
      </c>
      <c r="E20" s="101">
        <v>288</v>
      </c>
      <c r="F20" s="99">
        <v>0</v>
      </c>
      <c r="G20" s="100">
        <v>159793</v>
      </c>
      <c r="H20" s="74">
        <v>46020384</v>
      </c>
    </row>
    <row r="21" spans="1:16136" ht="15" x14ac:dyDescent="0.25">
      <c r="B21" s="92" t="s">
        <v>27</v>
      </c>
      <c r="C21" s="93" t="s">
        <v>28</v>
      </c>
      <c r="D21" s="94">
        <v>3.8</v>
      </c>
      <c r="E21" s="94">
        <v>3.96</v>
      </c>
      <c r="F21" s="95">
        <v>-4.0404000000000002E-2</v>
      </c>
      <c r="G21" s="96">
        <v>747037</v>
      </c>
      <c r="H21" s="73">
        <v>2838740.6</v>
      </c>
    </row>
    <row r="22" spans="1:16136" ht="15" x14ac:dyDescent="0.25">
      <c r="B22" s="92" t="s">
        <v>29</v>
      </c>
      <c r="C22" s="97" t="s">
        <v>30</v>
      </c>
      <c r="D22" s="101">
        <v>4.7</v>
      </c>
      <c r="E22" s="101">
        <v>4.7</v>
      </c>
      <c r="F22" s="99">
        <v>0</v>
      </c>
      <c r="G22" s="100">
        <v>3956292</v>
      </c>
      <c r="H22" s="74">
        <v>18594572.400000002</v>
      </c>
    </row>
    <row r="23" spans="1:16136" ht="15" x14ac:dyDescent="0.25">
      <c r="B23" s="92" t="s">
        <v>8</v>
      </c>
      <c r="C23" s="93" t="s">
        <v>31</v>
      </c>
      <c r="D23" s="94">
        <v>418.75</v>
      </c>
      <c r="E23" s="94">
        <v>418.75</v>
      </c>
      <c r="F23" s="95">
        <v>0</v>
      </c>
      <c r="G23" s="96">
        <v>21460</v>
      </c>
      <c r="H23" s="73">
        <v>8986375</v>
      </c>
    </row>
    <row r="24" spans="1:16136" ht="15" x14ac:dyDescent="0.25">
      <c r="B24" s="92" t="s">
        <v>8</v>
      </c>
      <c r="C24" s="97" t="s">
        <v>32</v>
      </c>
      <c r="D24" s="101">
        <v>72.5</v>
      </c>
      <c r="E24" s="101">
        <v>72.5</v>
      </c>
      <c r="F24" s="99">
        <v>0</v>
      </c>
      <c r="G24" s="100">
        <v>87859</v>
      </c>
      <c r="H24" s="74">
        <v>6369777.5</v>
      </c>
    </row>
    <row r="25" spans="1:16136" ht="15" x14ac:dyDescent="0.25">
      <c r="B25" s="92"/>
      <c r="C25" s="93" t="s">
        <v>33</v>
      </c>
      <c r="D25" s="94">
        <v>7.6</v>
      </c>
      <c r="E25" s="94">
        <v>7.6</v>
      </c>
      <c r="F25" s="95">
        <v>0</v>
      </c>
      <c r="G25" s="96">
        <v>3921984</v>
      </c>
      <c r="H25" s="73">
        <v>29807078.399999999</v>
      </c>
    </row>
    <row r="26" spans="1:16136" ht="15" x14ac:dyDescent="0.25">
      <c r="B26" s="92"/>
      <c r="C26" s="97" t="s">
        <v>8</v>
      </c>
      <c r="D26" s="101" t="s">
        <v>5</v>
      </c>
      <c r="E26" s="101" t="s">
        <v>5</v>
      </c>
      <c r="F26" s="99"/>
      <c r="G26" s="100"/>
      <c r="H26" s="74" t="s">
        <v>8</v>
      </c>
    </row>
    <row r="27" spans="1:16136" ht="15" x14ac:dyDescent="0.25">
      <c r="B27" s="87" t="s">
        <v>34</v>
      </c>
      <c r="C27" s="88"/>
      <c r="D27" s="102" t="s">
        <v>5</v>
      </c>
      <c r="E27" s="102" t="s">
        <v>5</v>
      </c>
      <c r="F27" s="103"/>
      <c r="G27" s="91"/>
      <c r="H27" s="75" t="s">
        <v>8</v>
      </c>
    </row>
    <row r="28" spans="1:16136" ht="15" x14ac:dyDescent="0.25">
      <c r="B28" s="92" t="s">
        <v>35</v>
      </c>
      <c r="C28" s="93" t="s">
        <v>36</v>
      </c>
      <c r="D28" s="94">
        <v>0.2</v>
      </c>
      <c r="E28" s="94">
        <v>0.2</v>
      </c>
      <c r="F28" s="95">
        <v>0</v>
      </c>
      <c r="G28" s="96">
        <v>0</v>
      </c>
      <c r="H28" s="73">
        <v>0</v>
      </c>
    </row>
    <row r="29" spans="1:16136" ht="15" x14ac:dyDescent="0.25">
      <c r="B29" s="92" t="s">
        <v>37</v>
      </c>
      <c r="C29" s="97" t="s">
        <v>38</v>
      </c>
      <c r="D29" s="101">
        <v>14.1</v>
      </c>
      <c r="E29" s="101">
        <v>14.05</v>
      </c>
      <c r="F29" s="99">
        <v>3.5590000000000001E-3</v>
      </c>
      <c r="G29" s="100">
        <v>4314268</v>
      </c>
      <c r="H29" s="74">
        <v>60831178.799999997</v>
      </c>
    </row>
    <row r="30" spans="1:16136" ht="15" x14ac:dyDescent="0.25">
      <c r="B30" s="92" t="s">
        <v>8</v>
      </c>
      <c r="C30" s="93" t="s">
        <v>39</v>
      </c>
      <c r="D30" s="94">
        <v>7.1</v>
      </c>
      <c r="E30" s="94">
        <v>7.1</v>
      </c>
      <c r="F30" s="95">
        <v>0</v>
      </c>
      <c r="G30" s="96">
        <v>0</v>
      </c>
      <c r="H30" s="73">
        <v>0</v>
      </c>
    </row>
    <row r="31" spans="1:16136" s="13" customFormat="1" ht="15" x14ac:dyDescent="0.25">
      <c r="A31" s="93"/>
      <c r="B31" s="92" t="s">
        <v>8</v>
      </c>
      <c r="C31" s="97" t="s">
        <v>40</v>
      </c>
      <c r="D31" s="101">
        <v>497</v>
      </c>
      <c r="E31" s="101">
        <v>497</v>
      </c>
      <c r="F31" s="99">
        <v>0</v>
      </c>
      <c r="G31" s="100">
        <v>26470</v>
      </c>
      <c r="H31" s="74">
        <v>13155590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5" x14ac:dyDescent="0.25">
      <c r="B32" s="92" t="s">
        <v>8</v>
      </c>
      <c r="C32" s="93" t="s">
        <v>41</v>
      </c>
      <c r="D32" s="94">
        <v>12.2</v>
      </c>
      <c r="E32" s="94">
        <v>13.2</v>
      </c>
      <c r="F32" s="95">
        <v>-7.5758000000000006E-2</v>
      </c>
      <c r="G32" s="96">
        <v>7483199</v>
      </c>
      <c r="H32" s="73">
        <v>91295027.799999997</v>
      </c>
    </row>
    <row r="33" spans="2:8" ht="15" x14ac:dyDescent="0.25">
      <c r="B33" s="104" t="s">
        <v>8</v>
      </c>
      <c r="C33" s="97" t="s">
        <v>42</v>
      </c>
      <c r="D33" s="101">
        <v>76.8</v>
      </c>
      <c r="E33" s="101">
        <v>75.5</v>
      </c>
      <c r="F33" s="99">
        <v>1.7219000000000002E-2</v>
      </c>
      <c r="G33" s="100">
        <v>7210679</v>
      </c>
      <c r="H33" s="74">
        <v>553780147.19999993</v>
      </c>
    </row>
    <row r="34" spans="2:8" ht="15" x14ac:dyDescent="0.25">
      <c r="B34" s="92" t="s">
        <v>43</v>
      </c>
      <c r="C34" s="93" t="s">
        <v>44</v>
      </c>
      <c r="D34" s="94">
        <v>3.73</v>
      </c>
      <c r="E34" s="94">
        <v>3.4</v>
      </c>
      <c r="F34" s="95">
        <v>9.7059000000000006E-2</v>
      </c>
      <c r="G34" s="96">
        <v>2045626</v>
      </c>
      <c r="H34" s="73">
        <v>7630184.9799999995</v>
      </c>
    </row>
    <row r="35" spans="2:8" ht="15" x14ac:dyDescent="0.25">
      <c r="B35" s="92" t="s">
        <v>45</v>
      </c>
      <c r="C35" s="97" t="s">
        <v>46</v>
      </c>
      <c r="D35" s="101">
        <v>967</v>
      </c>
      <c r="E35" s="101">
        <v>890</v>
      </c>
      <c r="F35" s="99">
        <v>8.6516999999999997E-2</v>
      </c>
      <c r="G35" s="100">
        <v>556278</v>
      </c>
      <c r="H35" s="74">
        <v>537920826</v>
      </c>
    </row>
    <row r="36" spans="2:8" ht="15" x14ac:dyDescent="0.25">
      <c r="B36" s="92" t="s">
        <v>8</v>
      </c>
      <c r="C36" s="93" t="s">
        <v>47</v>
      </c>
      <c r="D36" s="94">
        <v>73.5</v>
      </c>
      <c r="E36" s="94">
        <v>73.5</v>
      </c>
      <c r="F36" s="95">
        <v>0</v>
      </c>
      <c r="G36" s="96">
        <v>265152</v>
      </c>
      <c r="H36" s="73">
        <v>19488672</v>
      </c>
    </row>
    <row r="37" spans="2:8" ht="15" x14ac:dyDescent="0.25">
      <c r="B37" s="92" t="s">
        <v>8</v>
      </c>
      <c r="C37" s="97" t="s">
        <v>48</v>
      </c>
      <c r="D37" s="101">
        <v>3100</v>
      </c>
      <c r="E37" s="101">
        <v>3249.9</v>
      </c>
      <c r="F37" s="99">
        <v>-4.6123999999999998E-2</v>
      </c>
      <c r="G37" s="100">
        <v>4924821</v>
      </c>
      <c r="H37" s="74">
        <v>15266945100</v>
      </c>
    </row>
    <row r="38" spans="2:8" ht="15" x14ac:dyDescent="0.25">
      <c r="B38" s="92" t="s">
        <v>8</v>
      </c>
      <c r="C38" s="93" t="s">
        <v>49</v>
      </c>
      <c r="D38" s="94">
        <v>72.099999999999994</v>
      </c>
      <c r="E38" s="94">
        <v>72.5</v>
      </c>
      <c r="F38" s="95">
        <v>-5.5170000000000002E-3</v>
      </c>
      <c r="G38" s="96">
        <v>2692954</v>
      </c>
      <c r="H38" s="73">
        <v>194161983.39999998</v>
      </c>
    </row>
    <row r="39" spans="2:8" ht="15" x14ac:dyDescent="0.25">
      <c r="B39" s="92" t="s">
        <v>8</v>
      </c>
      <c r="C39" s="97" t="s">
        <v>50</v>
      </c>
      <c r="D39" s="101">
        <v>19.05</v>
      </c>
      <c r="E39" s="101">
        <v>18.8</v>
      </c>
      <c r="F39" s="99">
        <v>1.3298000000000001E-2</v>
      </c>
      <c r="G39" s="100">
        <v>5066769</v>
      </c>
      <c r="H39" s="74">
        <v>96521949.450000003</v>
      </c>
    </row>
    <row r="40" spans="2:8" ht="15" x14ac:dyDescent="0.25">
      <c r="B40" s="92" t="s">
        <v>8</v>
      </c>
      <c r="C40" s="93" t="s">
        <v>51</v>
      </c>
      <c r="D40" s="94">
        <v>0.36</v>
      </c>
      <c r="E40" s="94">
        <v>0.36</v>
      </c>
      <c r="F40" s="95">
        <v>0</v>
      </c>
      <c r="G40" s="96">
        <v>0</v>
      </c>
      <c r="H40" s="73">
        <v>0</v>
      </c>
    </row>
    <row r="41" spans="2:8" ht="15" x14ac:dyDescent="0.25">
      <c r="B41" s="92" t="s">
        <v>8</v>
      </c>
      <c r="C41" s="97" t="s">
        <v>52</v>
      </c>
      <c r="D41" s="101">
        <v>187.9</v>
      </c>
      <c r="E41" s="101">
        <v>206.9</v>
      </c>
      <c r="F41" s="99">
        <v>-9.1831999999999997E-2</v>
      </c>
      <c r="G41" s="100">
        <v>4954166</v>
      </c>
      <c r="H41" s="74">
        <v>930887791.39999998</v>
      </c>
    </row>
    <row r="42" spans="2:8" ht="15" x14ac:dyDescent="0.25">
      <c r="B42" s="92" t="s">
        <v>8</v>
      </c>
      <c r="C42" s="93" t="s">
        <v>53</v>
      </c>
      <c r="D42" s="94">
        <v>79.400000000000006</v>
      </c>
      <c r="E42" s="94">
        <v>79.400000000000006</v>
      </c>
      <c r="F42" s="95">
        <v>0</v>
      </c>
      <c r="G42" s="96">
        <v>15270</v>
      </c>
      <c r="H42" s="73">
        <v>1212438</v>
      </c>
    </row>
    <row r="43" spans="2:8" ht="15" x14ac:dyDescent="0.25">
      <c r="B43" s="92" t="s">
        <v>8</v>
      </c>
      <c r="C43" s="97" t="s">
        <v>54</v>
      </c>
      <c r="D43" s="101">
        <v>6.06</v>
      </c>
      <c r="E43" s="101">
        <v>6.6</v>
      </c>
      <c r="F43" s="99">
        <v>-8.1818000000000002E-2</v>
      </c>
      <c r="G43" s="100">
        <v>1135391</v>
      </c>
      <c r="H43" s="74">
        <v>6880469.46</v>
      </c>
    </row>
    <row r="44" spans="2:8" ht="15" x14ac:dyDescent="0.25">
      <c r="B44" s="92"/>
      <c r="C44" s="93" t="s">
        <v>55</v>
      </c>
      <c r="D44" s="94">
        <v>21.9</v>
      </c>
      <c r="E44" s="94">
        <v>21.9</v>
      </c>
      <c r="F44" s="95">
        <v>0</v>
      </c>
      <c r="G44" s="96">
        <v>313630</v>
      </c>
      <c r="H44" s="73">
        <v>6868497</v>
      </c>
    </row>
    <row r="45" spans="2:8" ht="15" x14ac:dyDescent="0.25">
      <c r="B45" s="92" t="s">
        <v>56</v>
      </c>
      <c r="C45" s="97" t="s">
        <v>57</v>
      </c>
      <c r="D45" s="101">
        <v>498.5</v>
      </c>
      <c r="E45" s="101">
        <v>498.5</v>
      </c>
      <c r="F45" s="99">
        <v>0</v>
      </c>
      <c r="G45" s="100">
        <v>499788</v>
      </c>
      <c r="H45" s="74">
        <v>249144318</v>
      </c>
    </row>
    <row r="46" spans="2:8" ht="15" x14ac:dyDescent="0.25">
      <c r="B46" s="92" t="s">
        <v>8</v>
      </c>
      <c r="C46" s="93" t="s">
        <v>58</v>
      </c>
      <c r="D46" s="94">
        <v>37</v>
      </c>
      <c r="E46" s="94">
        <v>37</v>
      </c>
      <c r="F46" s="95">
        <v>0</v>
      </c>
      <c r="G46" s="96">
        <v>0</v>
      </c>
      <c r="H46" s="73">
        <v>0</v>
      </c>
    </row>
    <row r="47" spans="2:8" ht="15" x14ac:dyDescent="0.25">
      <c r="B47" s="92" t="s">
        <v>8</v>
      </c>
      <c r="C47" s="97" t="s">
        <v>59</v>
      </c>
      <c r="D47" s="101">
        <v>145.94999999999999</v>
      </c>
      <c r="E47" s="101">
        <v>139</v>
      </c>
      <c r="F47" s="99">
        <v>0.05</v>
      </c>
      <c r="G47" s="100">
        <v>2557672</v>
      </c>
      <c r="H47" s="74">
        <v>373292228.39999998</v>
      </c>
    </row>
    <row r="48" spans="2:8" ht="15" x14ac:dyDescent="0.25">
      <c r="B48" s="92" t="s">
        <v>60</v>
      </c>
      <c r="C48" s="93" t="s">
        <v>61</v>
      </c>
      <c r="D48" s="94">
        <v>89.85</v>
      </c>
      <c r="E48" s="94">
        <v>89.85</v>
      </c>
      <c r="F48" s="95">
        <v>0</v>
      </c>
      <c r="G48" s="96">
        <v>4108935</v>
      </c>
      <c r="H48" s="73">
        <v>369187809.75</v>
      </c>
    </row>
    <row r="49" spans="2:8" ht="15" x14ac:dyDescent="0.25">
      <c r="B49" s="105"/>
      <c r="C49" s="97" t="s">
        <v>62</v>
      </c>
      <c r="D49" s="101">
        <v>125</v>
      </c>
      <c r="E49" s="101">
        <v>125</v>
      </c>
      <c r="F49" s="99">
        <v>0</v>
      </c>
      <c r="G49" s="100">
        <v>1429114</v>
      </c>
      <c r="H49" s="74">
        <v>178639250</v>
      </c>
    </row>
    <row r="50" spans="2:8" ht="15" x14ac:dyDescent="0.25">
      <c r="B50" s="92" t="s">
        <v>8</v>
      </c>
      <c r="D50" s="94"/>
      <c r="E50" s="94"/>
      <c r="F50" s="95"/>
      <c r="G50" s="96"/>
      <c r="H50" s="73" t="s">
        <v>8</v>
      </c>
    </row>
    <row r="51" spans="2:8" ht="15" x14ac:dyDescent="0.25">
      <c r="B51" s="87" t="s">
        <v>63</v>
      </c>
      <c r="C51" s="88"/>
      <c r="D51" s="102" t="s">
        <v>5</v>
      </c>
      <c r="E51" s="102" t="s">
        <v>5</v>
      </c>
      <c r="F51" s="103"/>
      <c r="G51" s="91"/>
      <c r="H51" s="75" t="s">
        <v>8</v>
      </c>
    </row>
    <row r="52" spans="2:8" ht="15" x14ac:dyDescent="0.25">
      <c r="B52" s="92" t="s">
        <v>64</v>
      </c>
      <c r="C52" s="93" t="s">
        <v>65</v>
      </c>
      <c r="D52" s="94">
        <v>25.95</v>
      </c>
      <c r="E52" s="94">
        <v>28.2</v>
      </c>
      <c r="F52" s="95">
        <v>-7.9786999999999997E-2</v>
      </c>
      <c r="G52" s="96">
        <v>243408859</v>
      </c>
      <c r="H52" s="73">
        <v>6316459891.0500002</v>
      </c>
    </row>
    <row r="53" spans="2:8" ht="15" x14ac:dyDescent="0.25">
      <c r="B53" s="105" t="s">
        <v>8</v>
      </c>
      <c r="C53" s="97" t="s">
        <v>66</v>
      </c>
      <c r="D53" s="101">
        <v>71</v>
      </c>
      <c r="E53" s="101">
        <v>75</v>
      </c>
      <c r="F53" s="99">
        <v>-0.05</v>
      </c>
      <c r="G53" s="100">
        <v>3684753</v>
      </c>
      <c r="H53" s="74">
        <v>261617463</v>
      </c>
    </row>
    <row r="54" spans="2:8" ht="15" x14ac:dyDescent="0.25">
      <c r="B54" s="92" t="s">
        <v>8</v>
      </c>
      <c r="C54" s="93" t="s">
        <v>67</v>
      </c>
      <c r="D54" s="94">
        <v>11.2</v>
      </c>
      <c r="E54" s="94">
        <v>11.7</v>
      </c>
      <c r="F54" s="95">
        <v>-4.2735000000000002E-2</v>
      </c>
      <c r="G54" s="96">
        <v>15021678</v>
      </c>
      <c r="H54" s="73">
        <v>168242793.59999999</v>
      </c>
    </row>
    <row r="55" spans="2:8" ht="15" x14ac:dyDescent="0.25">
      <c r="B55" s="105" t="s">
        <v>8</v>
      </c>
      <c r="C55" s="97" t="s">
        <v>68</v>
      </c>
      <c r="D55" s="101">
        <v>19.399999999999999</v>
      </c>
      <c r="E55" s="101">
        <v>20.100000000000001</v>
      </c>
      <c r="F55" s="99">
        <v>-3.4826000000000003E-2</v>
      </c>
      <c r="G55" s="100">
        <v>66762448</v>
      </c>
      <c r="H55" s="74">
        <v>1295191491.1999998</v>
      </c>
    </row>
    <row r="56" spans="2:8" ht="15" x14ac:dyDescent="0.25">
      <c r="B56" s="92" t="s">
        <v>8</v>
      </c>
      <c r="C56" s="93" t="s">
        <v>69</v>
      </c>
      <c r="D56" s="94">
        <v>68.2</v>
      </c>
      <c r="E56" s="94">
        <v>67.5</v>
      </c>
      <c r="F56" s="95">
        <v>1.0370000000000001E-2</v>
      </c>
      <c r="G56" s="96">
        <v>8194626</v>
      </c>
      <c r="H56" s="73">
        <v>558873493.20000005</v>
      </c>
    </row>
    <row r="57" spans="2:8" ht="15" x14ac:dyDescent="0.25">
      <c r="B57" s="92" t="s">
        <v>8</v>
      </c>
      <c r="C57" s="97" t="s">
        <v>70</v>
      </c>
      <c r="D57" s="101">
        <v>129.85</v>
      </c>
      <c r="E57" s="101">
        <v>128</v>
      </c>
      <c r="F57" s="99">
        <v>1.4453000000000001E-2</v>
      </c>
      <c r="G57" s="100">
        <v>22756322</v>
      </c>
      <c r="H57" s="74">
        <v>2954908411.6999998</v>
      </c>
    </row>
    <row r="58" spans="2:8" ht="15" x14ac:dyDescent="0.25">
      <c r="B58" s="105"/>
      <c r="C58" s="93" t="s">
        <v>71</v>
      </c>
      <c r="D58" s="94">
        <v>8.01</v>
      </c>
      <c r="E58" s="94">
        <v>8.8000000000000007</v>
      </c>
      <c r="F58" s="95">
        <v>-8.9773000000000006E-2</v>
      </c>
      <c r="G58" s="96">
        <v>16298588</v>
      </c>
      <c r="H58" s="73">
        <v>130551689.88</v>
      </c>
    </row>
    <row r="59" spans="2:8" ht="15" x14ac:dyDescent="0.25">
      <c r="B59" s="92" t="s">
        <v>8</v>
      </c>
      <c r="C59" s="97" t="s">
        <v>72</v>
      </c>
      <c r="D59" s="101">
        <v>163</v>
      </c>
      <c r="E59" s="101">
        <v>163</v>
      </c>
      <c r="F59" s="99">
        <v>0</v>
      </c>
      <c r="G59" s="100">
        <v>2430154</v>
      </c>
      <c r="H59" s="74">
        <v>396115102</v>
      </c>
    </row>
    <row r="60" spans="2:8" ht="15" x14ac:dyDescent="0.25">
      <c r="B60" s="105" t="s">
        <v>8</v>
      </c>
      <c r="C60" s="93" t="s">
        <v>73</v>
      </c>
      <c r="D60" s="94">
        <v>5.55</v>
      </c>
      <c r="E60" s="94">
        <v>5.68</v>
      </c>
      <c r="F60" s="95">
        <v>-2.2887000000000001E-2</v>
      </c>
      <c r="G60" s="96">
        <v>1289837</v>
      </c>
      <c r="H60" s="73">
        <v>7158595.3499999996</v>
      </c>
    </row>
    <row r="61" spans="2:8" ht="15" x14ac:dyDescent="0.25">
      <c r="B61" s="92" t="s">
        <v>8</v>
      </c>
      <c r="C61" s="97" t="s">
        <v>74</v>
      </c>
      <c r="D61" s="101">
        <v>8.0500000000000007</v>
      </c>
      <c r="E61" s="101">
        <v>7.5</v>
      </c>
      <c r="F61" s="99">
        <v>7.3332999999999995E-2</v>
      </c>
      <c r="G61" s="100">
        <v>15296800</v>
      </c>
      <c r="H61" s="74">
        <v>123139240.00000001</v>
      </c>
    </row>
    <row r="62" spans="2:8" ht="15" x14ac:dyDescent="0.25">
      <c r="B62" s="105" t="s">
        <v>8</v>
      </c>
      <c r="C62" s="93" t="s">
        <v>75</v>
      </c>
      <c r="D62" s="94">
        <v>44.55</v>
      </c>
      <c r="E62" s="94">
        <v>49.5</v>
      </c>
      <c r="F62" s="95">
        <v>-0.1</v>
      </c>
      <c r="G62" s="96">
        <v>28411406</v>
      </c>
      <c r="H62" s="73">
        <v>1265728137.3</v>
      </c>
    </row>
    <row r="63" spans="2:8" ht="15" x14ac:dyDescent="0.25">
      <c r="B63" s="105" t="s">
        <v>8</v>
      </c>
      <c r="C63" s="97" t="s">
        <v>76</v>
      </c>
      <c r="D63" s="101">
        <v>1.51</v>
      </c>
      <c r="E63" s="101">
        <v>1.51</v>
      </c>
      <c r="F63" s="99">
        <v>0</v>
      </c>
      <c r="G63" s="100">
        <v>0</v>
      </c>
      <c r="H63" s="74">
        <v>0</v>
      </c>
    </row>
    <row r="64" spans="2:8" ht="15" x14ac:dyDescent="0.25">
      <c r="B64" s="92" t="s">
        <v>8</v>
      </c>
      <c r="C64" s="93" t="s">
        <v>77</v>
      </c>
      <c r="D64" s="94">
        <v>35</v>
      </c>
      <c r="E64" s="94">
        <v>34</v>
      </c>
      <c r="F64" s="95">
        <v>2.9412000000000001E-2</v>
      </c>
      <c r="G64" s="96">
        <v>54833663</v>
      </c>
      <c r="H64" s="73">
        <v>1919178205</v>
      </c>
    </row>
    <row r="65" spans="2:8" ht="15" x14ac:dyDescent="0.25">
      <c r="B65" s="105" t="s">
        <v>8</v>
      </c>
      <c r="C65" s="97" t="s">
        <v>78</v>
      </c>
      <c r="D65" s="101">
        <v>122.7</v>
      </c>
      <c r="E65" s="101">
        <v>121.85</v>
      </c>
      <c r="F65" s="99">
        <v>6.9760000000000004E-3</v>
      </c>
      <c r="G65" s="100">
        <v>41631686</v>
      </c>
      <c r="H65" s="74">
        <v>5108207872.1999998</v>
      </c>
    </row>
    <row r="66" spans="2:8" ht="15" x14ac:dyDescent="0.25">
      <c r="B66" s="92" t="s">
        <v>79</v>
      </c>
      <c r="C66" s="93" t="s">
        <v>80</v>
      </c>
      <c r="D66" s="94">
        <v>0.2</v>
      </c>
      <c r="E66" s="94">
        <v>0.2</v>
      </c>
      <c r="F66" s="95">
        <v>0</v>
      </c>
      <c r="G66" s="96">
        <v>0</v>
      </c>
      <c r="H66" s="73">
        <v>0</v>
      </c>
    </row>
    <row r="67" spans="2:8" ht="15" x14ac:dyDescent="0.25">
      <c r="B67" s="105" t="s">
        <v>8</v>
      </c>
      <c r="C67" s="97" t="s">
        <v>81</v>
      </c>
      <c r="D67" s="101">
        <v>4.2</v>
      </c>
      <c r="E67" s="101">
        <v>4.1500000000000004</v>
      </c>
      <c r="F67" s="99">
        <v>1.2048E-2</v>
      </c>
      <c r="G67" s="100">
        <v>19949757</v>
      </c>
      <c r="H67" s="74">
        <v>83788979.400000006</v>
      </c>
    </row>
    <row r="68" spans="2:8" ht="15" x14ac:dyDescent="0.25">
      <c r="B68" s="105" t="s">
        <v>8</v>
      </c>
      <c r="C68" s="93" t="s">
        <v>82</v>
      </c>
      <c r="D68" s="94">
        <v>5.6</v>
      </c>
      <c r="E68" s="94">
        <v>5.25</v>
      </c>
      <c r="F68" s="95">
        <v>6.6667000000000004E-2</v>
      </c>
      <c r="G68" s="96">
        <v>2012455</v>
      </c>
      <c r="H68" s="73">
        <v>11269748</v>
      </c>
    </row>
    <row r="69" spans="2:8" ht="15" x14ac:dyDescent="0.25">
      <c r="B69" s="92" t="s">
        <v>8</v>
      </c>
      <c r="C69" s="97" t="s">
        <v>83</v>
      </c>
      <c r="D69" s="101">
        <v>4.5</v>
      </c>
      <c r="E69" s="101">
        <v>4.2300000000000004</v>
      </c>
      <c r="F69" s="99">
        <v>6.3829999999999998E-2</v>
      </c>
      <c r="G69" s="100">
        <v>702261</v>
      </c>
      <c r="H69" s="74">
        <v>3160174.5</v>
      </c>
    </row>
    <row r="70" spans="2:8" ht="15" x14ac:dyDescent="0.25">
      <c r="B70" s="92" t="s">
        <v>8</v>
      </c>
      <c r="C70" s="93" t="s">
        <v>84</v>
      </c>
      <c r="D70" s="94">
        <v>0.2</v>
      </c>
      <c r="E70" s="94">
        <v>0.2</v>
      </c>
      <c r="F70" s="95">
        <v>0</v>
      </c>
      <c r="G70" s="96">
        <v>0</v>
      </c>
      <c r="H70" s="73">
        <v>0</v>
      </c>
    </row>
    <row r="71" spans="2:8" ht="15" x14ac:dyDescent="0.25">
      <c r="B71" s="105" t="s">
        <v>8</v>
      </c>
      <c r="C71" s="97" t="s">
        <v>85</v>
      </c>
      <c r="D71" s="101">
        <v>1.1000000000000001</v>
      </c>
      <c r="E71" s="101">
        <v>1.07</v>
      </c>
      <c r="F71" s="99">
        <v>2.8036999999999999E-2</v>
      </c>
      <c r="G71" s="100">
        <v>1749632</v>
      </c>
      <c r="H71" s="74">
        <v>1924595.2000000002</v>
      </c>
    </row>
    <row r="72" spans="2:8" ht="15" x14ac:dyDescent="0.25">
      <c r="B72" s="92" t="s">
        <v>8</v>
      </c>
      <c r="C72" s="93" t="s">
        <v>86</v>
      </c>
      <c r="D72" s="94">
        <v>4.75</v>
      </c>
      <c r="E72" s="94">
        <v>4.9000000000000004</v>
      </c>
      <c r="F72" s="95">
        <v>-3.0612E-2</v>
      </c>
      <c r="G72" s="96">
        <v>5406464</v>
      </c>
      <c r="H72" s="73">
        <v>25680704</v>
      </c>
    </row>
    <row r="73" spans="2:8" ht="15" x14ac:dyDescent="0.25">
      <c r="B73" s="105" t="s">
        <v>8</v>
      </c>
      <c r="C73" s="97" t="s">
        <v>87</v>
      </c>
      <c r="D73" s="101">
        <v>2.9</v>
      </c>
      <c r="E73" s="101">
        <v>3.02</v>
      </c>
      <c r="F73" s="99">
        <v>-3.9734999999999999E-2</v>
      </c>
      <c r="G73" s="100">
        <v>566571</v>
      </c>
      <c r="H73" s="74">
        <v>1643055.9</v>
      </c>
    </row>
    <row r="74" spans="2:8" ht="15" x14ac:dyDescent="0.25">
      <c r="B74" s="92" t="s">
        <v>8</v>
      </c>
      <c r="C74" s="93" t="s">
        <v>88</v>
      </c>
      <c r="D74" s="94">
        <v>1.99</v>
      </c>
      <c r="E74" s="94">
        <v>2</v>
      </c>
      <c r="F74" s="95">
        <v>-5.0000000000000001E-3</v>
      </c>
      <c r="G74" s="96">
        <v>23482669</v>
      </c>
      <c r="H74" s="73">
        <v>46730511.310000002</v>
      </c>
    </row>
    <row r="75" spans="2:8" ht="15" x14ac:dyDescent="0.25">
      <c r="B75" s="92" t="s">
        <v>8</v>
      </c>
      <c r="C75" s="97" t="s">
        <v>89</v>
      </c>
      <c r="D75" s="101">
        <v>1.62</v>
      </c>
      <c r="E75" s="101">
        <v>1.58</v>
      </c>
      <c r="F75" s="99">
        <v>2.5316000000000002E-2</v>
      </c>
      <c r="G75" s="100">
        <v>47634321</v>
      </c>
      <c r="H75" s="74">
        <v>77167600.020000011</v>
      </c>
    </row>
    <row r="76" spans="2:8" ht="15" x14ac:dyDescent="0.25">
      <c r="B76" s="105" t="s">
        <v>8</v>
      </c>
      <c r="C76" s="93" t="s">
        <v>90</v>
      </c>
      <c r="D76" s="94">
        <v>14.15</v>
      </c>
      <c r="E76" s="94">
        <v>14.5</v>
      </c>
      <c r="F76" s="95">
        <v>-2.4138E-2</v>
      </c>
      <c r="G76" s="96">
        <v>1031426</v>
      </c>
      <c r="H76" s="73">
        <v>14594677.9</v>
      </c>
    </row>
    <row r="77" spans="2:8" ht="15" x14ac:dyDescent="0.25">
      <c r="B77" s="92"/>
      <c r="C77" s="97" t="s">
        <v>91</v>
      </c>
      <c r="D77" s="101">
        <v>4.34</v>
      </c>
      <c r="E77" s="101">
        <v>4.38</v>
      </c>
      <c r="F77" s="99">
        <v>-9.1319999999999995E-3</v>
      </c>
      <c r="G77" s="100">
        <v>6727184</v>
      </c>
      <c r="H77" s="74">
        <v>29195978.559999999</v>
      </c>
    </row>
    <row r="78" spans="2:8" ht="15" x14ac:dyDescent="0.25">
      <c r="B78" s="105" t="s">
        <v>8</v>
      </c>
      <c r="C78" s="93" t="s">
        <v>92</v>
      </c>
      <c r="D78" s="94">
        <v>31.5</v>
      </c>
      <c r="E78" s="94">
        <v>32.65</v>
      </c>
      <c r="F78" s="95">
        <v>-3.5222000000000003E-2</v>
      </c>
      <c r="G78" s="96">
        <v>1434071</v>
      </c>
      <c r="H78" s="73">
        <v>45173236.5</v>
      </c>
    </row>
    <row r="79" spans="2:8" ht="15" x14ac:dyDescent="0.25">
      <c r="B79" s="105" t="s">
        <v>8</v>
      </c>
      <c r="C79" s="97" t="s">
        <v>93</v>
      </c>
      <c r="D79" s="101">
        <v>1.4</v>
      </c>
      <c r="E79" s="101">
        <v>1.38</v>
      </c>
      <c r="F79" s="99">
        <v>1.4493000000000001E-2</v>
      </c>
      <c r="G79" s="100">
        <v>5022059</v>
      </c>
      <c r="H79" s="74">
        <v>7030882.5999999996</v>
      </c>
    </row>
    <row r="80" spans="2:8" ht="15" x14ac:dyDescent="0.25">
      <c r="B80" s="92" t="s">
        <v>8</v>
      </c>
      <c r="C80" s="93" t="s">
        <v>94</v>
      </c>
      <c r="D80" s="94">
        <v>1.02</v>
      </c>
      <c r="E80" s="94">
        <v>1.02</v>
      </c>
      <c r="F80" s="95">
        <v>0</v>
      </c>
      <c r="G80" s="96">
        <v>3480672</v>
      </c>
      <c r="H80" s="73">
        <v>3550285.44</v>
      </c>
    </row>
    <row r="81" spans="2:8" ht="15" x14ac:dyDescent="0.25">
      <c r="B81" s="105" t="s">
        <v>8</v>
      </c>
      <c r="C81" s="97" t="s">
        <v>95</v>
      </c>
      <c r="D81" s="101">
        <v>1.92</v>
      </c>
      <c r="E81" s="101">
        <v>1.94</v>
      </c>
      <c r="F81" s="99">
        <v>-1.0309E-2</v>
      </c>
      <c r="G81" s="100">
        <v>10407766</v>
      </c>
      <c r="H81" s="74">
        <v>19982910.719999999</v>
      </c>
    </row>
    <row r="82" spans="2:8" ht="15" x14ac:dyDescent="0.25">
      <c r="B82" s="92" t="s">
        <v>8</v>
      </c>
      <c r="C82" s="93" t="s">
        <v>96</v>
      </c>
      <c r="D82" s="94">
        <v>0.48</v>
      </c>
      <c r="E82" s="94">
        <v>0.48</v>
      </c>
      <c r="F82" s="95">
        <v>0</v>
      </c>
      <c r="G82" s="96">
        <v>0</v>
      </c>
      <c r="H82" s="73">
        <v>0</v>
      </c>
    </row>
    <row r="83" spans="2:8" ht="15" x14ac:dyDescent="0.25">
      <c r="B83" s="105" t="s">
        <v>8</v>
      </c>
      <c r="C83" s="97" t="s">
        <v>97</v>
      </c>
      <c r="D83" s="101">
        <v>0.2</v>
      </c>
      <c r="E83" s="101">
        <v>0.2</v>
      </c>
      <c r="F83" s="99">
        <v>0</v>
      </c>
      <c r="G83" s="100">
        <v>0</v>
      </c>
      <c r="H83" s="74">
        <v>0</v>
      </c>
    </row>
    <row r="84" spans="2:8" ht="15" x14ac:dyDescent="0.25">
      <c r="B84" s="92" t="s">
        <v>8</v>
      </c>
      <c r="C84" s="93" t="s">
        <v>98</v>
      </c>
      <c r="D84" s="94">
        <v>1.87</v>
      </c>
      <c r="E84" s="94">
        <v>1.89</v>
      </c>
      <c r="F84" s="95">
        <v>-1.0581999999999999E-2</v>
      </c>
      <c r="G84" s="96">
        <v>3968778</v>
      </c>
      <c r="H84" s="73">
        <v>7421614.8600000003</v>
      </c>
    </row>
    <row r="85" spans="2:8" ht="15" x14ac:dyDescent="0.25">
      <c r="B85" s="105" t="s">
        <v>8</v>
      </c>
      <c r="C85" s="97" t="s">
        <v>99</v>
      </c>
      <c r="D85" s="101">
        <v>1.1499999999999999</v>
      </c>
      <c r="E85" s="101">
        <v>1.1599999999999999</v>
      </c>
      <c r="F85" s="99">
        <v>-8.6210000000000002E-3</v>
      </c>
      <c r="G85" s="100">
        <v>5426727</v>
      </c>
      <c r="H85" s="74">
        <v>6240736.0499999998</v>
      </c>
    </row>
    <row r="86" spans="2:8" ht="15" x14ac:dyDescent="0.25">
      <c r="B86" s="92" t="s">
        <v>8</v>
      </c>
      <c r="C86" s="93" t="s">
        <v>100</v>
      </c>
      <c r="D86" s="94">
        <v>2.64</v>
      </c>
      <c r="E86" s="94">
        <v>2.66</v>
      </c>
      <c r="F86" s="95">
        <v>-7.5189999999999996E-3</v>
      </c>
      <c r="G86" s="96">
        <v>5889552</v>
      </c>
      <c r="H86" s="73">
        <v>15548417.280000001</v>
      </c>
    </row>
    <row r="87" spans="2:8" ht="15" x14ac:dyDescent="0.25">
      <c r="B87" s="106"/>
      <c r="C87" s="97" t="s">
        <v>236</v>
      </c>
      <c r="D87" s="101">
        <v>1.29</v>
      </c>
      <c r="E87" s="101">
        <v>1.35</v>
      </c>
      <c r="F87" s="99">
        <v>-4.4443999999999997E-2</v>
      </c>
      <c r="G87" s="100">
        <v>5711280</v>
      </c>
      <c r="H87" s="74">
        <v>7367551.2000000002</v>
      </c>
    </row>
    <row r="88" spans="2:8" ht="15" x14ac:dyDescent="0.25">
      <c r="B88" s="106" t="s">
        <v>101</v>
      </c>
      <c r="C88" s="93" t="s">
        <v>237</v>
      </c>
      <c r="D88" s="94">
        <v>3.6</v>
      </c>
      <c r="E88" s="94">
        <v>3.7</v>
      </c>
      <c r="F88" s="95">
        <v>-2.7026999999999999E-2</v>
      </c>
      <c r="G88" s="96">
        <v>1023401</v>
      </c>
      <c r="H88" s="73">
        <v>3684243.6</v>
      </c>
    </row>
    <row r="89" spans="2:8" ht="15" x14ac:dyDescent="0.25">
      <c r="B89" s="106" t="s">
        <v>8</v>
      </c>
      <c r="C89" s="97" t="s">
        <v>102</v>
      </c>
      <c r="D89" s="101">
        <v>6</v>
      </c>
      <c r="E89" s="101">
        <v>5.9</v>
      </c>
      <c r="F89" s="99">
        <v>1.6948999999999999E-2</v>
      </c>
      <c r="G89" s="100">
        <v>6717014</v>
      </c>
      <c r="H89" s="74">
        <v>40302084</v>
      </c>
    </row>
    <row r="90" spans="2:8" ht="15" x14ac:dyDescent="0.25">
      <c r="B90" s="92" t="s">
        <v>105</v>
      </c>
      <c r="C90" s="93" t="s">
        <v>103</v>
      </c>
      <c r="D90" s="94">
        <v>1.07</v>
      </c>
      <c r="E90" s="94">
        <v>1.07</v>
      </c>
      <c r="F90" s="95">
        <v>0</v>
      </c>
      <c r="G90" s="96">
        <v>0</v>
      </c>
      <c r="H90" s="73">
        <v>0</v>
      </c>
    </row>
    <row r="91" spans="2:8" ht="15" x14ac:dyDescent="0.25">
      <c r="B91" s="106"/>
      <c r="C91" s="97" t="s">
        <v>104</v>
      </c>
      <c r="D91" s="101">
        <v>9.35</v>
      </c>
      <c r="E91" s="101">
        <v>9.35</v>
      </c>
      <c r="F91" s="99">
        <v>0</v>
      </c>
      <c r="G91" s="100">
        <v>3332</v>
      </c>
      <c r="H91" s="74">
        <v>31154.199999999997</v>
      </c>
    </row>
    <row r="92" spans="2:8" ht="15" x14ac:dyDescent="0.25">
      <c r="B92" s="92"/>
      <c r="C92" s="93" t="s">
        <v>106</v>
      </c>
      <c r="D92" s="94">
        <v>13.8</v>
      </c>
      <c r="E92" s="94">
        <v>13</v>
      </c>
      <c r="F92" s="95">
        <v>6.1538000000000002E-2</v>
      </c>
      <c r="G92" s="96">
        <v>3138097</v>
      </c>
      <c r="H92" s="73">
        <v>43305738.600000001</v>
      </c>
    </row>
    <row r="93" spans="2:8" ht="15" x14ac:dyDescent="0.25">
      <c r="B93" s="106" t="s">
        <v>8</v>
      </c>
      <c r="C93" s="97" t="s">
        <v>107</v>
      </c>
      <c r="D93" s="101">
        <v>85.3</v>
      </c>
      <c r="E93" s="101">
        <v>85.3</v>
      </c>
      <c r="F93" s="99">
        <v>0</v>
      </c>
      <c r="G93" s="100">
        <v>1636710</v>
      </c>
      <c r="H93" s="74">
        <v>139611363</v>
      </c>
    </row>
    <row r="94" spans="2:8" ht="15" x14ac:dyDescent="0.25">
      <c r="B94" s="92" t="s">
        <v>8</v>
      </c>
      <c r="C94" s="93" t="s">
        <v>108</v>
      </c>
      <c r="D94" s="94">
        <v>4.5</v>
      </c>
      <c r="E94" s="94">
        <v>4.78</v>
      </c>
      <c r="F94" s="95">
        <v>-5.8576999999999997E-2</v>
      </c>
      <c r="G94" s="96">
        <v>3186475</v>
      </c>
      <c r="H94" s="73">
        <v>14339137.5</v>
      </c>
    </row>
    <row r="95" spans="2:8" ht="15" x14ac:dyDescent="0.25">
      <c r="B95" s="106" t="s">
        <v>8</v>
      </c>
      <c r="C95" s="97" t="s">
        <v>109</v>
      </c>
      <c r="D95" s="101">
        <v>552.20000000000005</v>
      </c>
      <c r="E95" s="101">
        <v>552.20000000000005</v>
      </c>
      <c r="F95" s="99">
        <v>0</v>
      </c>
      <c r="G95" s="100">
        <v>0</v>
      </c>
      <c r="H95" s="74">
        <v>0</v>
      </c>
    </row>
    <row r="96" spans="2:8" ht="15" x14ac:dyDescent="0.25">
      <c r="B96" s="92"/>
      <c r="C96" s="93" t="s">
        <v>110</v>
      </c>
      <c r="D96" s="94">
        <v>1.6</v>
      </c>
      <c r="E96" s="94">
        <v>1.58</v>
      </c>
      <c r="F96" s="95">
        <v>1.2658000000000001E-2</v>
      </c>
      <c r="G96" s="96">
        <v>1029474</v>
      </c>
      <c r="H96" s="73">
        <v>1647158.4000000001</v>
      </c>
    </row>
    <row r="97" spans="2:8" ht="15" x14ac:dyDescent="0.25">
      <c r="B97" s="92"/>
      <c r="C97" s="97" t="s">
        <v>111</v>
      </c>
      <c r="D97" s="101">
        <v>17.55</v>
      </c>
      <c r="E97" s="101">
        <v>16.25</v>
      </c>
      <c r="F97" s="99">
        <v>0.08</v>
      </c>
      <c r="G97" s="100">
        <v>35743569</v>
      </c>
      <c r="H97" s="74">
        <v>627299635.95000005</v>
      </c>
    </row>
    <row r="98" spans="2:8" ht="15" x14ac:dyDescent="0.25">
      <c r="B98" s="92"/>
      <c r="C98" s="93" t="s">
        <v>112</v>
      </c>
      <c r="D98" s="94">
        <v>152.9</v>
      </c>
      <c r="E98" s="94">
        <v>155</v>
      </c>
      <c r="F98" s="95">
        <v>-1.3547999999999999E-2</v>
      </c>
      <c r="G98" s="96">
        <v>4746442</v>
      </c>
      <c r="H98" s="73">
        <v>725730981.80000007</v>
      </c>
    </row>
    <row r="99" spans="2:8" ht="15" x14ac:dyDescent="0.25">
      <c r="B99" s="106"/>
      <c r="C99" s="97" t="s">
        <v>113</v>
      </c>
      <c r="D99" s="101">
        <v>10.199999999999999</v>
      </c>
      <c r="E99" s="101">
        <v>10.45</v>
      </c>
      <c r="F99" s="99">
        <v>-2.3923E-2</v>
      </c>
      <c r="G99" s="100">
        <v>19459479</v>
      </c>
      <c r="H99" s="74">
        <v>198486685.79999998</v>
      </c>
    </row>
    <row r="100" spans="2:8" ht="15" x14ac:dyDescent="0.25">
      <c r="B100" s="92"/>
      <c r="D100" s="94"/>
      <c r="E100" s="94"/>
      <c r="F100" s="95"/>
      <c r="G100" s="96"/>
      <c r="H100" s="73" t="s">
        <v>8</v>
      </c>
    </row>
    <row r="101" spans="2:8" ht="15" x14ac:dyDescent="0.25">
      <c r="B101" s="87" t="s">
        <v>114</v>
      </c>
      <c r="C101" s="88"/>
      <c r="D101" s="102" t="s">
        <v>5</v>
      </c>
      <c r="E101" s="102" t="s">
        <v>5</v>
      </c>
      <c r="F101" s="103"/>
      <c r="G101" s="91"/>
      <c r="H101" s="75" t="s">
        <v>8</v>
      </c>
    </row>
    <row r="102" spans="2:8" ht="15" x14ac:dyDescent="0.25">
      <c r="B102" s="92" t="s">
        <v>115</v>
      </c>
      <c r="C102" s="93" t="s">
        <v>116</v>
      </c>
      <c r="D102" s="94">
        <v>5.79</v>
      </c>
      <c r="E102" s="94">
        <v>5.79</v>
      </c>
      <c r="F102" s="95">
        <v>0</v>
      </c>
      <c r="G102" s="96">
        <v>0</v>
      </c>
      <c r="H102" s="73">
        <v>0</v>
      </c>
    </row>
    <row r="103" spans="2:8" ht="15" x14ac:dyDescent="0.25">
      <c r="B103" s="92" t="s">
        <v>117</v>
      </c>
      <c r="C103" s="97" t="s">
        <v>118</v>
      </c>
      <c r="D103" s="101">
        <v>11.79</v>
      </c>
      <c r="E103" s="101">
        <v>11.79</v>
      </c>
      <c r="F103" s="99">
        <v>0</v>
      </c>
      <c r="G103" s="100">
        <v>11956</v>
      </c>
      <c r="H103" s="74">
        <v>140961.24</v>
      </c>
    </row>
    <row r="104" spans="2:8" ht="15" x14ac:dyDescent="0.25">
      <c r="B104" s="92" t="s">
        <v>8</v>
      </c>
      <c r="C104" s="93" t="s">
        <v>119</v>
      </c>
      <c r="D104" s="94">
        <v>99.5</v>
      </c>
      <c r="E104" s="94">
        <v>99.5</v>
      </c>
      <c r="F104" s="95">
        <v>0</v>
      </c>
      <c r="G104" s="96">
        <v>573737</v>
      </c>
      <c r="H104" s="73">
        <v>57086831.5</v>
      </c>
    </row>
    <row r="105" spans="2:8" ht="15" x14ac:dyDescent="0.25">
      <c r="B105" s="92" t="s">
        <v>8</v>
      </c>
      <c r="C105" s="97" t="s">
        <v>120</v>
      </c>
      <c r="D105" s="101">
        <v>37.9</v>
      </c>
      <c r="E105" s="101">
        <v>39.35</v>
      </c>
      <c r="F105" s="99">
        <v>-3.6849E-2</v>
      </c>
      <c r="G105" s="100">
        <v>978069</v>
      </c>
      <c r="H105" s="74">
        <v>37068815.100000001</v>
      </c>
    </row>
    <row r="106" spans="2:8" ht="15" x14ac:dyDescent="0.25">
      <c r="B106" s="92" t="s">
        <v>8</v>
      </c>
      <c r="C106" s="93" t="s">
        <v>121</v>
      </c>
      <c r="D106" s="94">
        <v>9.25</v>
      </c>
      <c r="E106" s="94">
        <v>9</v>
      </c>
      <c r="F106" s="95">
        <v>2.7778000000000001E-2</v>
      </c>
      <c r="G106" s="96">
        <v>833143</v>
      </c>
      <c r="H106" s="73">
        <v>7706572.75</v>
      </c>
    </row>
    <row r="107" spans="2:8" ht="15" x14ac:dyDescent="0.25">
      <c r="B107" s="92" t="s">
        <v>8</v>
      </c>
      <c r="C107" s="97" t="s">
        <v>122</v>
      </c>
      <c r="D107" s="101">
        <v>1.83</v>
      </c>
      <c r="E107" s="101">
        <v>1.83</v>
      </c>
      <c r="F107" s="99">
        <v>0</v>
      </c>
      <c r="G107" s="100">
        <v>0</v>
      </c>
      <c r="H107" s="74">
        <v>0</v>
      </c>
    </row>
    <row r="108" spans="2:8" ht="15" x14ac:dyDescent="0.25">
      <c r="B108" s="92"/>
      <c r="C108" s="93" t="s">
        <v>123</v>
      </c>
      <c r="D108" s="94">
        <v>59.65</v>
      </c>
      <c r="E108" s="94">
        <v>59.65</v>
      </c>
      <c r="F108" s="95">
        <v>0</v>
      </c>
      <c r="G108" s="96">
        <v>244188</v>
      </c>
      <c r="H108" s="73">
        <v>14565814.199999999</v>
      </c>
    </row>
    <row r="109" spans="2:8" ht="15" x14ac:dyDescent="0.25">
      <c r="B109" s="92" t="s">
        <v>8</v>
      </c>
      <c r="C109" s="97" t="s">
        <v>8</v>
      </c>
      <c r="D109" s="101" t="s">
        <v>5</v>
      </c>
      <c r="E109" s="101" t="s">
        <v>5</v>
      </c>
      <c r="F109" s="99"/>
      <c r="G109" s="100"/>
      <c r="H109" s="74" t="s">
        <v>8</v>
      </c>
    </row>
    <row r="110" spans="2:8" ht="15" x14ac:dyDescent="0.25">
      <c r="B110" s="87" t="s">
        <v>124</v>
      </c>
      <c r="C110" s="88"/>
      <c r="D110" s="102" t="s">
        <v>5</v>
      </c>
      <c r="E110" s="102" t="s">
        <v>5</v>
      </c>
      <c r="F110" s="103"/>
      <c r="G110" s="91"/>
      <c r="H110" s="75" t="s">
        <v>8</v>
      </c>
    </row>
    <row r="111" spans="2:8" ht="15" x14ac:dyDescent="0.25">
      <c r="B111" s="92" t="s">
        <v>125</v>
      </c>
      <c r="C111" s="93" t="s">
        <v>126</v>
      </c>
      <c r="D111" s="94">
        <v>0.6</v>
      </c>
      <c r="E111" s="94">
        <v>0.6</v>
      </c>
      <c r="F111" s="95">
        <v>0</v>
      </c>
      <c r="G111" s="96">
        <v>0</v>
      </c>
      <c r="H111" s="73">
        <v>0</v>
      </c>
    </row>
    <row r="112" spans="2:8" ht="15" x14ac:dyDescent="0.25">
      <c r="B112" s="92" t="s">
        <v>127</v>
      </c>
      <c r="C112" s="97" t="s">
        <v>128</v>
      </c>
      <c r="D112" s="101">
        <v>2</v>
      </c>
      <c r="E112" s="101">
        <v>2.0299999999999998</v>
      </c>
      <c r="F112" s="99">
        <v>-1.4777999999999999E-2</v>
      </c>
      <c r="G112" s="100">
        <v>1423699</v>
      </c>
      <c r="H112" s="74">
        <v>2847398</v>
      </c>
    </row>
    <row r="113" spans="2:8" ht="15" x14ac:dyDescent="0.25">
      <c r="B113" s="92" t="s">
        <v>129</v>
      </c>
      <c r="C113" s="93" t="s">
        <v>130</v>
      </c>
      <c r="D113" s="94">
        <v>21</v>
      </c>
      <c r="E113" s="94">
        <v>21</v>
      </c>
      <c r="F113" s="95">
        <v>0</v>
      </c>
      <c r="G113" s="96">
        <v>1131719</v>
      </c>
      <c r="H113" s="73">
        <v>23766099</v>
      </c>
    </row>
    <row r="114" spans="2:8" ht="15" x14ac:dyDescent="0.25">
      <c r="B114" s="92"/>
      <c r="C114" s="97" t="s">
        <v>131</v>
      </c>
      <c r="D114" s="101">
        <v>5.75</v>
      </c>
      <c r="E114" s="101">
        <v>5.9</v>
      </c>
      <c r="F114" s="99">
        <v>-2.5423999999999999E-2</v>
      </c>
      <c r="G114" s="100">
        <v>952574</v>
      </c>
      <c r="H114" s="74">
        <v>5477300.5</v>
      </c>
    </row>
    <row r="115" spans="2:8" ht="15" x14ac:dyDescent="0.25">
      <c r="B115" s="92"/>
      <c r="C115" s="93" t="s">
        <v>132</v>
      </c>
      <c r="D115" s="94">
        <v>199</v>
      </c>
      <c r="E115" s="94">
        <v>199</v>
      </c>
      <c r="F115" s="95">
        <v>0</v>
      </c>
      <c r="G115" s="96">
        <v>6199</v>
      </c>
      <c r="H115" s="73">
        <v>1233601</v>
      </c>
    </row>
    <row r="116" spans="2:8" ht="15" x14ac:dyDescent="0.25">
      <c r="B116" s="92" t="s">
        <v>8</v>
      </c>
      <c r="C116" s="97" t="s">
        <v>133</v>
      </c>
      <c r="D116" s="101">
        <v>4.26</v>
      </c>
      <c r="E116" s="101">
        <v>4.26</v>
      </c>
      <c r="F116" s="99">
        <v>0</v>
      </c>
      <c r="G116" s="100">
        <v>72249</v>
      </c>
      <c r="H116" s="74">
        <v>307780.74</v>
      </c>
    </row>
    <row r="117" spans="2:8" ht="15" x14ac:dyDescent="0.25">
      <c r="B117" s="92" t="s">
        <v>134</v>
      </c>
      <c r="C117" s="93" t="s">
        <v>135</v>
      </c>
      <c r="D117" s="94">
        <v>3.31</v>
      </c>
      <c r="E117" s="94">
        <v>3.4</v>
      </c>
      <c r="F117" s="95">
        <v>-2.6471000000000001E-2</v>
      </c>
      <c r="G117" s="96">
        <v>10384231</v>
      </c>
      <c r="H117" s="73">
        <v>34371804.609999999</v>
      </c>
    </row>
    <row r="118" spans="2:8" ht="15" x14ac:dyDescent="0.25">
      <c r="B118" s="92" t="s">
        <v>8</v>
      </c>
      <c r="C118" s="97" t="s">
        <v>136</v>
      </c>
      <c r="D118" s="101">
        <v>17.55</v>
      </c>
      <c r="E118" s="101">
        <v>17.55</v>
      </c>
      <c r="F118" s="99">
        <v>0</v>
      </c>
      <c r="G118" s="100">
        <v>289578</v>
      </c>
      <c r="H118" s="74">
        <v>5082093.9000000004</v>
      </c>
    </row>
    <row r="119" spans="2:8" ht="15" x14ac:dyDescent="0.25">
      <c r="B119" s="92" t="s">
        <v>137</v>
      </c>
      <c r="C119" s="93" t="s">
        <v>138</v>
      </c>
      <c r="D119" s="94">
        <v>820</v>
      </c>
      <c r="E119" s="94">
        <v>819.3</v>
      </c>
      <c r="F119" s="95">
        <v>8.5400000000000005E-4</v>
      </c>
      <c r="G119" s="96">
        <v>6159189</v>
      </c>
      <c r="H119" s="73">
        <v>5050534980</v>
      </c>
    </row>
    <row r="120" spans="2:8" ht="15" x14ac:dyDescent="0.25">
      <c r="B120" s="92" t="s">
        <v>8</v>
      </c>
      <c r="C120" s="97" t="s">
        <v>139</v>
      </c>
      <c r="D120" s="101">
        <v>2746.7</v>
      </c>
      <c r="E120" s="101">
        <v>2746.7</v>
      </c>
      <c r="F120" s="99">
        <v>0</v>
      </c>
      <c r="G120" s="100">
        <v>105</v>
      </c>
      <c r="H120" s="74">
        <v>288403.5</v>
      </c>
    </row>
    <row r="121" spans="2:8" ht="15" x14ac:dyDescent="0.25">
      <c r="B121" s="92"/>
      <c r="D121" s="94"/>
      <c r="E121" s="94"/>
      <c r="F121" s="95"/>
      <c r="G121" s="96"/>
      <c r="H121" s="73" t="s">
        <v>8</v>
      </c>
    </row>
    <row r="122" spans="2:8" ht="15" x14ac:dyDescent="0.25">
      <c r="B122" s="87" t="s">
        <v>140</v>
      </c>
      <c r="C122" s="88"/>
      <c r="D122" s="102" t="s">
        <v>5</v>
      </c>
      <c r="E122" s="102" t="s">
        <v>5</v>
      </c>
      <c r="F122" s="103"/>
      <c r="G122" s="91"/>
      <c r="H122" s="75" t="s">
        <v>8</v>
      </c>
    </row>
    <row r="123" spans="2:8" ht="15" x14ac:dyDescent="0.25">
      <c r="B123" s="92" t="s">
        <v>8</v>
      </c>
      <c r="C123" s="97" t="s">
        <v>141</v>
      </c>
      <c r="D123" s="101">
        <v>68</v>
      </c>
      <c r="E123" s="101">
        <v>74.45</v>
      </c>
      <c r="F123" s="99">
        <v>-8.6635000000000004E-2</v>
      </c>
      <c r="G123" s="100">
        <v>492844</v>
      </c>
      <c r="H123" s="74">
        <v>33513392</v>
      </c>
    </row>
    <row r="124" spans="2:8" ht="15" x14ac:dyDescent="0.25">
      <c r="B124" s="92" t="s">
        <v>8</v>
      </c>
      <c r="C124" s="93" t="s">
        <v>142</v>
      </c>
      <c r="D124" s="94">
        <v>120</v>
      </c>
      <c r="E124" s="94">
        <v>118.5</v>
      </c>
      <c r="F124" s="95">
        <v>1.2658000000000001E-2</v>
      </c>
      <c r="G124" s="96">
        <v>10807491</v>
      </c>
      <c r="H124" s="73">
        <v>1296898920</v>
      </c>
    </row>
    <row r="125" spans="2:8" ht="15" x14ac:dyDescent="0.25">
      <c r="B125" s="92" t="s">
        <v>8</v>
      </c>
      <c r="C125" s="97" t="s">
        <v>143</v>
      </c>
      <c r="D125" s="101">
        <v>350</v>
      </c>
      <c r="E125" s="101">
        <v>335</v>
      </c>
      <c r="F125" s="99">
        <v>4.4776000000000003E-2</v>
      </c>
      <c r="G125" s="100">
        <v>2046620</v>
      </c>
      <c r="H125" s="74">
        <v>716317000</v>
      </c>
    </row>
    <row r="126" spans="2:8" ht="15" x14ac:dyDescent="0.25">
      <c r="B126" s="92" t="s">
        <v>8</v>
      </c>
      <c r="C126" s="93" t="s">
        <v>144</v>
      </c>
      <c r="D126" s="94">
        <v>938.9</v>
      </c>
      <c r="E126" s="94">
        <v>907.5</v>
      </c>
      <c r="F126" s="95">
        <v>3.4601E-2</v>
      </c>
      <c r="G126" s="96">
        <v>2526955</v>
      </c>
      <c r="H126" s="73">
        <v>2372558049.5</v>
      </c>
    </row>
    <row r="127" spans="2:8" ht="15" x14ac:dyDescent="0.25">
      <c r="B127" s="92" t="s">
        <v>8</v>
      </c>
      <c r="C127" s="97" t="s">
        <v>145</v>
      </c>
      <c r="D127" s="101">
        <v>16.8</v>
      </c>
      <c r="E127" s="101">
        <v>16.8</v>
      </c>
      <c r="F127" s="99">
        <v>0</v>
      </c>
      <c r="G127" s="100">
        <v>267056</v>
      </c>
      <c r="H127" s="74">
        <v>4486540.8</v>
      </c>
    </row>
    <row r="128" spans="2:8" ht="15" x14ac:dyDescent="0.25">
      <c r="B128" s="92" t="s">
        <v>8</v>
      </c>
      <c r="C128" s="93" t="s">
        <v>146</v>
      </c>
      <c r="D128" s="94">
        <v>37.5</v>
      </c>
      <c r="E128" s="94">
        <v>37.5</v>
      </c>
      <c r="F128" s="95">
        <v>0</v>
      </c>
      <c r="G128" s="96">
        <v>54161</v>
      </c>
      <c r="H128" s="73">
        <v>2031037.5</v>
      </c>
    </row>
    <row r="129" spans="2:8" ht="15" x14ac:dyDescent="0.25">
      <c r="B129" s="92" t="s">
        <v>8</v>
      </c>
      <c r="C129" s="97" t="s">
        <v>147</v>
      </c>
      <c r="D129" s="101">
        <v>324.5</v>
      </c>
      <c r="E129" s="101">
        <v>295</v>
      </c>
      <c r="F129" s="99">
        <v>0.1</v>
      </c>
      <c r="G129" s="100">
        <v>12886158</v>
      </c>
      <c r="H129" s="74">
        <v>4181558271</v>
      </c>
    </row>
    <row r="130" spans="2:8" ht="15" x14ac:dyDescent="0.25">
      <c r="B130" s="92" t="s">
        <v>43</v>
      </c>
      <c r="C130" s="93" t="s">
        <v>148</v>
      </c>
      <c r="D130" s="94">
        <v>3.14</v>
      </c>
      <c r="E130" s="94">
        <v>3.2</v>
      </c>
      <c r="F130" s="95">
        <v>-1.8749999999999999E-2</v>
      </c>
      <c r="G130" s="96">
        <v>3610216</v>
      </c>
      <c r="H130" s="73">
        <v>11336078.24</v>
      </c>
    </row>
    <row r="131" spans="2:8" ht="15" x14ac:dyDescent="0.25">
      <c r="B131" s="92"/>
      <c r="C131" s="97" t="s">
        <v>149</v>
      </c>
      <c r="D131" s="101">
        <v>127</v>
      </c>
      <c r="E131" s="101">
        <v>127</v>
      </c>
      <c r="F131" s="99">
        <v>0</v>
      </c>
      <c r="G131" s="100">
        <v>218565</v>
      </c>
      <c r="H131" s="74">
        <v>27757755</v>
      </c>
    </row>
    <row r="132" spans="2:8" ht="15" x14ac:dyDescent="0.25">
      <c r="B132" s="92"/>
      <c r="D132" s="94"/>
      <c r="E132" s="94"/>
      <c r="F132" s="95"/>
      <c r="G132" s="96"/>
      <c r="H132" s="73" t="s">
        <v>8</v>
      </c>
    </row>
    <row r="133" spans="2:8" ht="15" x14ac:dyDescent="0.25">
      <c r="B133" s="87" t="s">
        <v>150</v>
      </c>
      <c r="C133" s="88"/>
      <c r="D133" s="102" t="s">
        <v>5</v>
      </c>
      <c r="E133" s="102" t="s">
        <v>5</v>
      </c>
      <c r="F133" s="103"/>
      <c r="G133" s="91"/>
      <c r="H133" s="75" t="s">
        <v>8</v>
      </c>
    </row>
    <row r="134" spans="2:8" ht="15" x14ac:dyDescent="0.25">
      <c r="B134" s="92" t="s">
        <v>151</v>
      </c>
      <c r="C134" s="93" t="s">
        <v>152</v>
      </c>
      <c r="D134" s="94">
        <v>39.6</v>
      </c>
      <c r="E134" s="94">
        <v>36</v>
      </c>
      <c r="F134" s="95">
        <v>0.1</v>
      </c>
      <c r="G134" s="96">
        <v>420178</v>
      </c>
      <c r="H134" s="73">
        <v>16639048.800000001</v>
      </c>
    </row>
    <row r="135" spans="2:8" ht="15" x14ac:dyDescent="0.25">
      <c r="B135" s="92" t="s">
        <v>153</v>
      </c>
      <c r="C135" s="97" t="s">
        <v>154</v>
      </c>
      <c r="D135" s="101">
        <v>10.55</v>
      </c>
      <c r="E135" s="101">
        <v>10.55</v>
      </c>
      <c r="F135" s="99">
        <v>0</v>
      </c>
      <c r="G135" s="100">
        <v>43682</v>
      </c>
      <c r="H135" s="74">
        <v>460845.10000000003</v>
      </c>
    </row>
    <row r="136" spans="2:8" ht="15" x14ac:dyDescent="0.25">
      <c r="B136" s="92" t="s">
        <v>155</v>
      </c>
      <c r="C136" s="93" t="s">
        <v>156</v>
      </c>
      <c r="D136" s="94">
        <v>23.35</v>
      </c>
      <c r="E136" s="94">
        <v>23.35</v>
      </c>
      <c r="F136" s="95">
        <v>0</v>
      </c>
      <c r="G136" s="96">
        <v>35915</v>
      </c>
      <c r="H136" s="73">
        <v>838615.25</v>
      </c>
    </row>
    <row r="137" spans="2:8" ht="15" x14ac:dyDescent="0.25">
      <c r="B137" s="92" t="s">
        <v>157</v>
      </c>
      <c r="C137" s="97" t="s">
        <v>158</v>
      </c>
      <c r="D137" s="101">
        <v>2.75</v>
      </c>
      <c r="E137" s="101">
        <v>2.75</v>
      </c>
      <c r="F137" s="99">
        <v>0</v>
      </c>
      <c r="G137" s="100">
        <v>0</v>
      </c>
      <c r="H137" s="74">
        <v>0</v>
      </c>
    </row>
    <row r="138" spans="2:8" ht="15" x14ac:dyDescent="0.25">
      <c r="B138" s="92"/>
      <c r="C138" s="93" t="s">
        <v>159</v>
      </c>
      <c r="D138" s="94">
        <v>0.9</v>
      </c>
      <c r="E138" s="94">
        <v>0.92</v>
      </c>
      <c r="F138" s="95">
        <v>-2.1739000000000001E-2</v>
      </c>
      <c r="G138" s="96">
        <v>9145466</v>
      </c>
      <c r="H138" s="73">
        <v>8230919.4000000004</v>
      </c>
    </row>
    <row r="139" spans="2:8" ht="15" x14ac:dyDescent="0.25">
      <c r="B139" s="92"/>
      <c r="C139" s="97" t="s">
        <v>234</v>
      </c>
      <c r="D139" s="101">
        <v>169.95</v>
      </c>
      <c r="E139" s="101">
        <v>169.95</v>
      </c>
      <c r="F139" s="99">
        <v>0</v>
      </c>
      <c r="G139" s="100">
        <v>13660</v>
      </c>
      <c r="H139" s="74">
        <v>2321517</v>
      </c>
    </row>
    <row r="140" spans="2:8" ht="15" x14ac:dyDescent="0.25">
      <c r="B140" s="92"/>
      <c r="C140" s="93" t="s">
        <v>160</v>
      </c>
      <c r="D140" s="94">
        <v>25.35</v>
      </c>
      <c r="E140" s="94">
        <v>23.2</v>
      </c>
      <c r="F140" s="95">
        <v>9.2672000000000004E-2</v>
      </c>
      <c r="G140" s="96">
        <v>6463642</v>
      </c>
      <c r="H140" s="73">
        <v>163853324.70000002</v>
      </c>
    </row>
    <row r="141" spans="2:8" ht="15" x14ac:dyDescent="0.25">
      <c r="B141" s="105"/>
      <c r="C141" s="97"/>
      <c r="D141" s="101"/>
      <c r="E141" s="101"/>
      <c r="F141" s="99"/>
      <c r="G141" s="100"/>
      <c r="H141" s="74" t="s">
        <v>8</v>
      </c>
    </row>
    <row r="142" spans="2:8" ht="15" x14ac:dyDescent="0.25">
      <c r="B142" s="87" t="s">
        <v>161</v>
      </c>
      <c r="C142" s="88"/>
      <c r="D142" s="102"/>
      <c r="E142" s="102"/>
      <c r="F142" s="103"/>
      <c r="G142" s="91"/>
      <c r="H142" s="75" t="s">
        <v>8</v>
      </c>
    </row>
    <row r="143" spans="2:8" ht="15" x14ac:dyDescent="0.25">
      <c r="B143" s="92" t="s">
        <v>162</v>
      </c>
      <c r="C143" s="93" t="s">
        <v>163</v>
      </c>
      <c r="D143" s="94">
        <v>43.55</v>
      </c>
      <c r="E143" s="94">
        <v>45</v>
      </c>
      <c r="F143" s="95">
        <v>-3.2222000000000001E-2</v>
      </c>
      <c r="G143" s="96">
        <v>11009307</v>
      </c>
      <c r="H143" s="73">
        <v>479455319.84999996</v>
      </c>
    </row>
    <row r="144" spans="2:8" ht="15" x14ac:dyDescent="0.25">
      <c r="B144" s="92" t="s">
        <v>164</v>
      </c>
      <c r="C144" s="97" t="s">
        <v>165</v>
      </c>
      <c r="D144" s="101">
        <v>2.96</v>
      </c>
      <c r="E144" s="101">
        <v>2.98</v>
      </c>
      <c r="F144" s="99">
        <v>-6.711E-3</v>
      </c>
      <c r="G144" s="100">
        <v>12353680</v>
      </c>
      <c r="H144" s="74">
        <v>36566892.799999997</v>
      </c>
    </row>
    <row r="145" spans="2:8" ht="15" x14ac:dyDescent="0.25">
      <c r="B145" s="92" t="s">
        <v>166</v>
      </c>
      <c r="C145" s="93" t="s">
        <v>167</v>
      </c>
      <c r="D145" s="94">
        <v>10450</v>
      </c>
      <c r="E145" s="94">
        <v>10450</v>
      </c>
      <c r="F145" s="95">
        <v>0</v>
      </c>
      <c r="G145" s="96">
        <v>78403</v>
      </c>
      <c r="H145" s="73">
        <v>819311350</v>
      </c>
    </row>
    <row r="146" spans="2:8" ht="15" x14ac:dyDescent="0.25">
      <c r="B146" s="92"/>
      <c r="C146" s="97" t="s">
        <v>168</v>
      </c>
      <c r="D146" s="101">
        <v>1840</v>
      </c>
      <c r="E146" s="101">
        <v>1680</v>
      </c>
      <c r="F146" s="99">
        <v>9.5238000000000003E-2</v>
      </c>
      <c r="G146" s="100">
        <v>4964641</v>
      </c>
      <c r="H146" s="74">
        <v>9134939440</v>
      </c>
    </row>
    <row r="147" spans="2:8" ht="15" x14ac:dyDescent="0.25">
      <c r="B147" s="92" t="s">
        <v>169</v>
      </c>
      <c r="C147" s="93" t="s">
        <v>170</v>
      </c>
      <c r="D147" s="94">
        <v>194</v>
      </c>
      <c r="E147" s="94">
        <v>194</v>
      </c>
      <c r="F147" s="95">
        <v>0</v>
      </c>
      <c r="G147" s="96">
        <v>98289</v>
      </c>
      <c r="H147" s="73">
        <v>19068066</v>
      </c>
    </row>
    <row r="148" spans="2:8" ht="15" x14ac:dyDescent="0.25">
      <c r="B148" s="92" t="s">
        <v>8</v>
      </c>
      <c r="C148" s="97" t="s">
        <v>171</v>
      </c>
      <c r="D148" s="101">
        <v>34.450000000000003</v>
      </c>
      <c r="E148" s="101">
        <v>32.9</v>
      </c>
      <c r="F148" s="99">
        <v>4.7112000000000001E-2</v>
      </c>
      <c r="G148" s="100">
        <v>2453897</v>
      </c>
      <c r="H148" s="74">
        <v>84536751.650000006</v>
      </c>
    </row>
    <row r="149" spans="2:8" ht="15" x14ac:dyDescent="0.25">
      <c r="B149" s="92" t="s">
        <v>8</v>
      </c>
      <c r="C149" s="93" t="s">
        <v>172</v>
      </c>
      <c r="D149" s="94">
        <v>1132.5</v>
      </c>
      <c r="E149" s="94">
        <v>1132.5</v>
      </c>
      <c r="F149" s="95">
        <v>0</v>
      </c>
      <c r="G149" s="96">
        <v>2588</v>
      </c>
      <c r="H149" s="73">
        <v>2930910</v>
      </c>
    </row>
    <row r="150" spans="2:8" ht="15" x14ac:dyDescent="0.25">
      <c r="B150" s="92"/>
      <c r="C150" s="97" t="s">
        <v>173</v>
      </c>
      <c r="D150" s="101">
        <v>272.7</v>
      </c>
      <c r="E150" s="101">
        <v>272.7</v>
      </c>
      <c r="F150" s="99">
        <v>0</v>
      </c>
      <c r="G150" s="100">
        <v>16426</v>
      </c>
      <c r="H150" s="74">
        <v>4479370.2</v>
      </c>
    </row>
    <row r="151" spans="2:8" ht="15" x14ac:dyDescent="0.25">
      <c r="B151" s="92"/>
      <c r="C151" s="93" t="s">
        <v>174</v>
      </c>
      <c r="D151" s="94">
        <v>640</v>
      </c>
      <c r="E151" s="94">
        <v>640</v>
      </c>
      <c r="F151" s="95">
        <v>0</v>
      </c>
      <c r="G151" s="96">
        <v>11600</v>
      </c>
      <c r="H151" s="73">
        <v>7424000</v>
      </c>
    </row>
    <row r="152" spans="2:8" ht="15" x14ac:dyDescent="0.25">
      <c r="B152" s="92" t="s">
        <v>8</v>
      </c>
      <c r="C152" s="97"/>
      <c r="D152" s="101"/>
      <c r="E152" s="101"/>
      <c r="F152" s="99"/>
      <c r="G152" s="100"/>
      <c r="H152" s="74" t="s">
        <v>8</v>
      </c>
    </row>
    <row r="153" spans="2:8" ht="15" x14ac:dyDescent="0.25">
      <c r="B153" s="92" t="s">
        <v>8</v>
      </c>
      <c r="D153" s="94"/>
      <c r="E153" s="94"/>
      <c r="F153" s="95"/>
      <c r="G153" s="96"/>
      <c r="H153" s="73" t="s">
        <v>8</v>
      </c>
    </row>
    <row r="154" spans="2:8" ht="15" x14ac:dyDescent="0.25">
      <c r="B154" s="87" t="s">
        <v>175</v>
      </c>
      <c r="C154" s="88"/>
      <c r="D154" s="102" t="s">
        <v>5</v>
      </c>
      <c r="E154" s="102" t="s">
        <v>5</v>
      </c>
      <c r="F154" s="103"/>
      <c r="G154" s="91"/>
      <c r="H154" s="75" t="s">
        <v>8</v>
      </c>
    </row>
    <row r="155" spans="2:8" ht="15" x14ac:dyDescent="0.25">
      <c r="B155" s="92" t="s">
        <v>176</v>
      </c>
      <c r="C155" s="93" t="s">
        <v>177</v>
      </c>
      <c r="D155" s="94">
        <v>0.24</v>
      </c>
      <c r="E155" s="94">
        <v>0.24</v>
      </c>
      <c r="F155" s="95">
        <v>0</v>
      </c>
      <c r="G155" s="96">
        <v>0</v>
      </c>
      <c r="H155" s="73">
        <v>0</v>
      </c>
    </row>
    <row r="156" spans="2:8" ht="15" x14ac:dyDescent="0.25">
      <c r="B156" s="92" t="s">
        <v>178</v>
      </c>
      <c r="C156" s="97" t="s">
        <v>179</v>
      </c>
      <c r="D156" s="101">
        <v>1.62</v>
      </c>
      <c r="E156" s="101">
        <v>1.62</v>
      </c>
      <c r="F156" s="99">
        <v>0</v>
      </c>
      <c r="G156" s="100">
        <v>0</v>
      </c>
      <c r="H156" s="74">
        <v>0</v>
      </c>
    </row>
    <row r="157" spans="2:8" ht="15" x14ac:dyDescent="0.25">
      <c r="B157" s="92" t="s">
        <v>8</v>
      </c>
      <c r="C157" s="93" t="s">
        <v>180</v>
      </c>
      <c r="D157" s="94">
        <v>239.8</v>
      </c>
      <c r="E157" s="94">
        <v>242</v>
      </c>
      <c r="F157" s="95">
        <v>-9.0910000000000001E-3</v>
      </c>
      <c r="G157" s="96">
        <v>2648453</v>
      </c>
      <c r="H157" s="73">
        <v>635099029.39999998</v>
      </c>
    </row>
    <row r="158" spans="2:8" ht="15" x14ac:dyDescent="0.25">
      <c r="B158" s="92"/>
      <c r="C158" s="97" t="s">
        <v>181</v>
      </c>
      <c r="D158" s="101">
        <v>143.1</v>
      </c>
      <c r="E158" s="101">
        <v>143.1</v>
      </c>
      <c r="F158" s="99">
        <v>0</v>
      </c>
      <c r="G158" s="100">
        <v>140201</v>
      </c>
      <c r="H158" s="74">
        <v>20062763.099999998</v>
      </c>
    </row>
    <row r="159" spans="2:8" ht="15" x14ac:dyDescent="0.25">
      <c r="B159" s="92" t="s">
        <v>182</v>
      </c>
      <c r="C159" s="93" t="s">
        <v>183</v>
      </c>
      <c r="D159" s="94">
        <v>9.0399999999999991</v>
      </c>
      <c r="E159" s="94">
        <v>9.0299999999999994</v>
      </c>
      <c r="F159" s="95">
        <v>1.1069999999999999E-3</v>
      </c>
      <c r="G159" s="96">
        <v>1185691</v>
      </c>
      <c r="H159" s="73">
        <v>10718646.639999999</v>
      </c>
    </row>
    <row r="160" spans="2:8" ht="15" x14ac:dyDescent="0.25">
      <c r="B160" s="92" t="s">
        <v>184</v>
      </c>
      <c r="C160" s="97" t="s">
        <v>185</v>
      </c>
      <c r="D160" s="101">
        <v>28.15</v>
      </c>
      <c r="E160" s="101">
        <v>28.15</v>
      </c>
      <c r="F160" s="99">
        <v>0</v>
      </c>
      <c r="G160" s="100">
        <v>32192</v>
      </c>
      <c r="H160" s="74">
        <v>906204.79999999993</v>
      </c>
    </row>
    <row r="161" spans="2:8" ht="15" x14ac:dyDescent="0.25">
      <c r="B161" s="92" t="s">
        <v>8</v>
      </c>
      <c r="C161" s="93" t="s">
        <v>186</v>
      </c>
      <c r="D161" s="94">
        <v>6.4</v>
      </c>
      <c r="E161" s="94">
        <v>7.11</v>
      </c>
      <c r="F161" s="95">
        <v>-9.9859000000000003E-2</v>
      </c>
      <c r="G161" s="96">
        <v>323993</v>
      </c>
      <c r="H161" s="73">
        <v>2073555.2000000002</v>
      </c>
    </row>
    <row r="162" spans="2:8" ht="15" x14ac:dyDescent="0.25">
      <c r="B162" s="92" t="s">
        <v>187</v>
      </c>
      <c r="C162" s="97" t="s">
        <v>188</v>
      </c>
      <c r="D162" s="101">
        <v>6.2</v>
      </c>
      <c r="E162" s="101">
        <v>6.2</v>
      </c>
      <c r="F162" s="99">
        <v>0</v>
      </c>
      <c r="G162" s="100">
        <v>1352966</v>
      </c>
      <c r="H162" s="74">
        <v>8388389.2000000002</v>
      </c>
    </row>
    <row r="163" spans="2:8" ht="15" x14ac:dyDescent="0.25">
      <c r="B163" s="92" t="s">
        <v>189</v>
      </c>
      <c r="C163" s="93" t="s">
        <v>190</v>
      </c>
      <c r="D163" s="94">
        <v>3.75</v>
      </c>
      <c r="E163" s="94">
        <v>3.73</v>
      </c>
      <c r="F163" s="95">
        <v>5.3619999999999996E-3</v>
      </c>
      <c r="G163" s="96">
        <v>4237632</v>
      </c>
      <c r="H163" s="73">
        <v>15891120</v>
      </c>
    </row>
    <row r="164" spans="2:8" ht="15" x14ac:dyDescent="0.25">
      <c r="B164" s="92" t="s">
        <v>191</v>
      </c>
      <c r="C164" s="97" t="s">
        <v>192</v>
      </c>
      <c r="D164" s="101">
        <v>36</v>
      </c>
      <c r="E164" s="101">
        <v>35.5</v>
      </c>
      <c r="F164" s="99">
        <v>1.4085E-2</v>
      </c>
      <c r="G164" s="100">
        <v>833559</v>
      </c>
      <c r="H164" s="74">
        <v>30008124</v>
      </c>
    </row>
    <row r="165" spans="2:8" ht="15" x14ac:dyDescent="0.25">
      <c r="B165" s="92" t="s">
        <v>8</v>
      </c>
      <c r="C165" s="93" t="s">
        <v>193</v>
      </c>
      <c r="D165" s="94">
        <v>223.3</v>
      </c>
      <c r="E165" s="94">
        <v>223.3</v>
      </c>
      <c r="F165" s="95">
        <v>0</v>
      </c>
      <c r="G165" s="96">
        <v>26402</v>
      </c>
      <c r="H165" s="73">
        <v>5895566.6000000006</v>
      </c>
    </row>
    <row r="166" spans="2:8" ht="15" x14ac:dyDescent="0.25">
      <c r="B166" s="92"/>
      <c r="C166" s="97" t="s">
        <v>194</v>
      </c>
      <c r="D166" s="101">
        <v>1.7</v>
      </c>
      <c r="E166" s="101">
        <v>1.7</v>
      </c>
      <c r="F166" s="99">
        <v>0</v>
      </c>
      <c r="G166" s="100">
        <v>1918359</v>
      </c>
      <c r="H166" s="74">
        <v>3261210.3</v>
      </c>
    </row>
    <row r="167" spans="2:8" ht="15" x14ac:dyDescent="0.25">
      <c r="B167" s="92" t="s">
        <v>195</v>
      </c>
      <c r="C167" s="93" t="s">
        <v>196</v>
      </c>
      <c r="D167" s="94">
        <v>7.7</v>
      </c>
      <c r="E167" s="94">
        <v>7.7</v>
      </c>
      <c r="F167" s="95">
        <v>0</v>
      </c>
      <c r="G167" s="96">
        <v>542858</v>
      </c>
      <c r="H167" s="73">
        <v>4180006.6</v>
      </c>
    </row>
    <row r="168" spans="2:8" ht="15" x14ac:dyDescent="0.25">
      <c r="B168" s="92" t="s">
        <v>197</v>
      </c>
      <c r="C168" s="97" t="s">
        <v>198</v>
      </c>
      <c r="D168" s="101">
        <v>9.3000000000000007</v>
      </c>
      <c r="E168" s="101">
        <v>9.3000000000000007</v>
      </c>
      <c r="F168" s="99">
        <v>0</v>
      </c>
      <c r="G168" s="100">
        <v>94678</v>
      </c>
      <c r="H168" s="74">
        <v>880505.4</v>
      </c>
    </row>
    <row r="169" spans="2:8" ht="15" x14ac:dyDescent="0.25">
      <c r="B169" s="92" t="s">
        <v>8</v>
      </c>
      <c r="C169" s="93" t="s">
        <v>199</v>
      </c>
      <c r="D169" s="94">
        <v>5</v>
      </c>
      <c r="E169" s="94">
        <v>5</v>
      </c>
      <c r="F169" s="95">
        <v>0</v>
      </c>
      <c r="G169" s="96">
        <v>558857</v>
      </c>
      <c r="H169" s="73">
        <v>2794285</v>
      </c>
    </row>
    <row r="170" spans="2:8" ht="15" x14ac:dyDescent="0.25">
      <c r="B170" s="92" t="s">
        <v>8</v>
      </c>
      <c r="C170" s="97" t="s">
        <v>200</v>
      </c>
      <c r="D170" s="101">
        <v>5.7</v>
      </c>
      <c r="E170" s="101">
        <v>5.7</v>
      </c>
      <c r="F170" s="99">
        <v>0</v>
      </c>
      <c r="G170" s="100">
        <v>1104352</v>
      </c>
      <c r="H170" s="74">
        <v>6294806.4000000004</v>
      </c>
    </row>
    <row r="171" spans="2:8" ht="15" x14ac:dyDescent="0.25">
      <c r="B171" s="92" t="s">
        <v>201</v>
      </c>
      <c r="C171" s="93" t="s">
        <v>202</v>
      </c>
      <c r="D171" s="94">
        <v>6</v>
      </c>
      <c r="E171" s="94">
        <v>5.85</v>
      </c>
      <c r="F171" s="95">
        <v>2.5641000000000001E-2</v>
      </c>
      <c r="G171" s="96">
        <v>4093980</v>
      </c>
      <c r="H171" s="73">
        <v>24563880</v>
      </c>
    </row>
    <row r="172" spans="2:8" ht="15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v>0</v>
      </c>
    </row>
    <row r="173" spans="2:8" ht="15" x14ac:dyDescent="0.25">
      <c r="C173" s="78"/>
      <c r="D173" s="79"/>
      <c r="E173" s="79"/>
      <c r="F173" s="79"/>
      <c r="G173" s="79"/>
      <c r="H173" s="71"/>
    </row>
    <row r="174" spans="2:8" ht="15" x14ac:dyDescent="0.25">
      <c r="C174" s="78"/>
      <c r="D174" s="79"/>
      <c r="E174" s="79"/>
      <c r="F174" s="79"/>
      <c r="G174" s="79"/>
      <c r="H174" s="71"/>
    </row>
    <row r="175" spans="2:8" ht="15" x14ac:dyDescent="0.25">
      <c r="C175" s="78"/>
      <c r="D175" s="79"/>
      <c r="E175" s="79"/>
      <c r="F175" s="79"/>
      <c r="G175" s="79"/>
      <c r="H175" s="71"/>
    </row>
    <row r="176" spans="2:8" ht="15" x14ac:dyDescent="0.25">
      <c r="C176" s="78"/>
      <c r="D176" s="79"/>
      <c r="E176" s="79"/>
      <c r="F176" s="79"/>
      <c r="G176" s="79"/>
      <c r="H176" s="71"/>
    </row>
    <row r="177" spans="3:8" ht="15" x14ac:dyDescent="0.25">
      <c r="C177" s="78"/>
      <c r="D177" s="79"/>
      <c r="E177" s="79"/>
      <c r="F177" s="79"/>
      <c r="G177" s="79"/>
      <c r="H177" s="71"/>
    </row>
    <row r="178" spans="3:8" ht="15" x14ac:dyDescent="0.25">
      <c r="C178" s="78"/>
      <c r="D178" s="79"/>
      <c r="E178" s="79"/>
      <c r="F178" s="79"/>
      <c r="G178" s="79"/>
      <c r="H178" s="71"/>
    </row>
    <row r="179" spans="3:8" ht="15" x14ac:dyDescent="0.25">
      <c r="C179" s="78"/>
      <c r="D179" s="79"/>
      <c r="E179" s="79"/>
      <c r="F179" s="79"/>
      <c r="G179" s="79"/>
      <c r="H179" s="71"/>
    </row>
    <row r="180" spans="3:8" ht="15" x14ac:dyDescent="0.25">
      <c r="C180" s="78"/>
      <c r="D180" s="79"/>
      <c r="E180" s="79"/>
      <c r="F180" s="79"/>
      <c r="G180" s="79"/>
      <c r="H180" s="71"/>
    </row>
    <row r="181" spans="3:8" ht="15" x14ac:dyDescent="0.25">
      <c r="C181" s="78"/>
      <c r="D181" s="79"/>
      <c r="E181" s="79"/>
      <c r="F181" s="79"/>
      <c r="G181" s="79"/>
      <c r="H181" s="71"/>
    </row>
    <row r="182" spans="3:8" ht="15" x14ac:dyDescent="0.25">
      <c r="C182" s="78"/>
      <c r="D182" s="79"/>
      <c r="E182" s="79"/>
      <c r="F182" s="79"/>
      <c r="G182" s="79"/>
      <c r="H182" s="71"/>
    </row>
    <row r="183" spans="3:8" ht="15" x14ac:dyDescent="0.25">
      <c r="C183" s="78"/>
      <c r="D183" s="79"/>
      <c r="E183" s="79"/>
      <c r="F183" s="79"/>
      <c r="G183" s="79"/>
      <c r="H183" s="71"/>
    </row>
    <row r="184" spans="3:8" ht="15" x14ac:dyDescent="0.25">
      <c r="C184" s="78"/>
      <c r="D184" s="79"/>
      <c r="E184" s="79"/>
      <c r="F184" s="79"/>
      <c r="G184" s="79"/>
      <c r="H184" s="71"/>
    </row>
    <row r="185" spans="3:8" ht="15" x14ac:dyDescent="0.25">
      <c r="C185" s="78"/>
      <c r="D185" s="79"/>
      <c r="E185" s="79"/>
      <c r="F185" s="79"/>
      <c r="G185" s="79"/>
      <c r="H185" s="71"/>
    </row>
    <row r="186" spans="3:8" ht="15" x14ac:dyDescent="0.25">
      <c r="C186" s="78"/>
      <c r="D186" s="79"/>
      <c r="E186" s="79"/>
      <c r="F186" s="79"/>
      <c r="G186" s="79"/>
      <c r="H186" s="71"/>
    </row>
    <row r="187" spans="3:8" ht="15" x14ac:dyDescent="0.25">
      <c r="C187" s="78"/>
      <c r="D187" s="79"/>
      <c r="E187" s="79"/>
      <c r="F187" s="79"/>
      <c r="G187" s="79"/>
      <c r="H187" s="71"/>
    </row>
    <row r="188" spans="3:8" ht="15" x14ac:dyDescent="0.25">
      <c r="C188" s="78"/>
      <c r="D188" s="79"/>
      <c r="E188" s="79"/>
      <c r="F188" s="79"/>
      <c r="G188" s="79"/>
      <c r="H188" s="71"/>
    </row>
    <row r="189" spans="3:8" ht="15" x14ac:dyDescent="0.25">
      <c r="C189" s="78"/>
      <c r="D189" s="79"/>
      <c r="E189" s="79"/>
      <c r="F189" s="79"/>
      <c r="G189" s="79"/>
    </row>
    <row r="190" spans="3:8" ht="15" x14ac:dyDescent="0.25">
      <c r="C190" s="78"/>
      <c r="D190" s="79"/>
      <c r="E190" s="79"/>
      <c r="F190" s="79"/>
      <c r="G190" s="79"/>
    </row>
    <row r="191" spans="3:8" ht="15" x14ac:dyDescent="0.25">
      <c r="C191" s="78"/>
      <c r="D191" s="79"/>
      <c r="E191" s="79"/>
      <c r="F191" s="79"/>
      <c r="G191" s="79"/>
    </row>
    <row r="192" spans="3:8" ht="15" x14ac:dyDescent="0.25">
      <c r="C192" s="78"/>
      <c r="D192" s="79"/>
      <c r="E192" s="79"/>
      <c r="F192" s="79"/>
      <c r="G192" s="79"/>
    </row>
    <row r="193" spans="3:7" ht="15" x14ac:dyDescent="0.25">
      <c r="C193" s="78"/>
      <c r="D193" s="79"/>
      <c r="E193" s="79"/>
      <c r="F193" s="79"/>
      <c r="G193" s="79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D20" sqref="D20"/>
    </sheetView>
  </sheetViews>
  <sheetFormatPr defaultColWidth="0" defaultRowHeight="15" x14ac:dyDescent="0.25"/>
  <cols>
    <col min="1" max="1" width="28.28515625" style="4" customWidth="1"/>
    <col min="2" max="2" width="8.7109375" style="6" customWidth="1"/>
    <col min="3" max="3" width="23.5703125" style="6" customWidth="1"/>
    <col min="4" max="4" width="8.28515625" style="6" bestFit="1" customWidth="1"/>
    <col min="5" max="5" width="17.28515625" style="7" bestFit="1" customWidth="1"/>
    <col min="6" max="6" width="15" style="6" bestFit="1" customWidth="1"/>
    <col min="7" max="7" width="19.28515625" style="7" bestFit="1" customWidth="1"/>
    <col min="8" max="8" width="9.5703125" style="6" bestFit="1" customWidth="1"/>
    <col min="9" max="10" width="9.28515625" style="6" customWidth="1"/>
    <col min="11" max="253" width="9.28515625" style="6" hidden="1"/>
    <col min="254" max="254" width="28.28515625" style="6" customWidth="1"/>
    <col min="255" max="255" width="3.5703125" style="6" customWidth="1"/>
    <col min="256" max="256" width="31.28515625" style="6" customWidth="1"/>
    <col min="257" max="257" width="11.28515625" style="6" customWidth="1"/>
    <col min="258" max="258" width="9.7109375" style="6" customWidth="1"/>
    <col min="259" max="259" width="11.42578125" style="6" customWidth="1"/>
    <col min="260" max="260" width="3.28515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28515625" style="6" customWidth="1"/>
    <col min="267" max="509" width="9.28515625" style="6" hidden="1"/>
    <col min="510" max="510" width="28.28515625" style="6" customWidth="1"/>
    <col min="511" max="511" width="3.5703125" style="6" customWidth="1"/>
    <col min="512" max="512" width="31.28515625" style="6" customWidth="1"/>
    <col min="513" max="513" width="11.28515625" style="6" customWidth="1"/>
    <col min="514" max="514" width="9.7109375" style="6" customWidth="1"/>
    <col min="515" max="515" width="11.42578125" style="6" customWidth="1"/>
    <col min="516" max="516" width="3.28515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28515625" style="6" customWidth="1"/>
    <col min="523" max="765" width="9.28515625" style="6" hidden="1"/>
    <col min="766" max="766" width="28.28515625" style="6" customWidth="1"/>
    <col min="767" max="767" width="3.5703125" style="6" customWidth="1"/>
    <col min="768" max="768" width="31.28515625" style="6" customWidth="1"/>
    <col min="769" max="769" width="11.28515625" style="6" customWidth="1"/>
    <col min="770" max="770" width="9.7109375" style="6" customWidth="1"/>
    <col min="771" max="771" width="11.42578125" style="6" customWidth="1"/>
    <col min="772" max="772" width="3.28515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28515625" style="6" customWidth="1"/>
    <col min="779" max="1021" width="9.28515625" style="6" hidden="1"/>
    <col min="1022" max="1022" width="28.28515625" style="6" customWidth="1"/>
    <col min="1023" max="1023" width="3.5703125" style="6" customWidth="1"/>
    <col min="1024" max="1024" width="31.28515625" style="6" customWidth="1"/>
    <col min="1025" max="1025" width="11.28515625" style="6" customWidth="1"/>
    <col min="1026" max="1026" width="9.7109375" style="6" customWidth="1"/>
    <col min="1027" max="1027" width="11.42578125" style="6" customWidth="1"/>
    <col min="1028" max="1028" width="3.28515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28515625" style="6" customWidth="1"/>
    <col min="1035" max="1277" width="9.28515625" style="6" hidden="1"/>
    <col min="1278" max="1278" width="28.28515625" style="6" customWidth="1"/>
    <col min="1279" max="1279" width="3.5703125" style="6" customWidth="1"/>
    <col min="1280" max="1280" width="31.28515625" style="6" customWidth="1"/>
    <col min="1281" max="1281" width="11.28515625" style="6" customWidth="1"/>
    <col min="1282" max="1282" width="9.7109375" style="6" customWidth="1"/>
    <col min="1283" max="1283" width="11.42578125" style="6" customWidth="1"/>
    <col min="1284" max="1284" width="3.28515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28515625" style="6" customWidth="1"/>
    <col min="1291" max="1533" width="9.28515625" style="6" hidden="1"/>
    <col min="1534" max="1534" width="28.28515625" style="6" customWidth="1"/>
    <col min="1535" max="1535" width="3.5703125" style="6" customWidth="1"/>
    <col min="1536" max="1536" width="31.28515625" style="6" customWidth="1"/>
    <col min="1537" max="1537" width="11.28515625" style="6" customWidth="1"/>
    <col min="1538" max="1538" width="9.7109375" style="6" customWidth="1"/>
    <col min="1539" max="1539" width="11.42578125" style="6" customWidth="1"/>
    <col min="1540" max="1540" width="3.28515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28515625" style="6" customWidth="1"/>
    <col min="1547" max="1789" width="9.28515625" style="6" hidden="1"/>
    <col min="1790" max="1790" width="28.28515625" style="6" customWidth="1"/>
    <col min="1791" max="1791" width="3.5703125" style="6" customWidth="1"/>
    <col min="1792" max="1792" width="31.28515625" style="6" customWidth="1"/>
    <col min="1793" max="1793" width="11.28515625" style="6" customWidth="1"/>
    <col min="1794" max="1794" width="9.7109375" style="6" customWidth="1"/>
    <col min="1795" max="1795" width="11.42578125" style="6" customWidth="1"/>
    <col min="1796" max="1796" width="3.28515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28515625" style="6" customWidth="1"/>
    <col min="1803" max="2045" width="9.28515625" style="6" hidden="1"/>
    <col min="2046" max="2046" width="28.28515625" style="6" customWidth="1"/>
    <col min="2047" max="2047" width="3.5703125" style="6" customWidth="1"/>
    <col min="2048" max="2048" width="31.28515625" style="6" customWidth="1"/>
    <col min="2049" max="2049" width="11.28515625" style="6" customWidth="1"/>
    <col min="2050" max="2050" width="9.7109375" style="6" customWidth="1"/>
    <col min="2051" max="2051" width="11.42578125" style="6" customWidth="1"/>
    <col min="2052" max="2052" width="3.28515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28515625" style="6" customWidth="1"/>
    <col min="2059" max="2301" width="9.28515625" style="6" hidden="1"/>
    <col min="2302" max="2302" width="28.28515625" style="6" customWidth="1"/>
    <col min="2303" max="2303" width="3.5703125" style="6" customWidth="1"/>
    <col min="2304" max="2304" width="31.28515625" style="6" customWidth="1"/>
    <col min="2305" max="2305" width="11.28515625" style="6" customWidth="1"/>
    <col min="2306" max="2306" width="9.7109375" style="6" customWidth="1"/>
    <col min="2307" max="2307" width="11.42578125" style="6" customWidth="1"/>
    <col min="2308" max="2308" width="3.28515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28515625" style="6" customWidth="1"/>
    <col min="2315" max="2557" width="9.28515625" style="6" hidden="1"/>
    <col min="2558" max="2558" width="28.28515625" style="6" customWidth="1"/>
    <col min="2559" max="2559" width="3.5703125" style="6" customWidth="1"/>
    <col min="2560" max="2560" width="31.28515625" style="6" customWidth="1"/>
    <col min="2561" max="2561" width="11.28515625" style="6" customWidth="1"/>
    <col min="2562" max="2562" width="9.7109375" style="6" customWidth="1"/>
    <col min="2563" max="2563" width="11.42578125" style="6" customWidth="1"/>
    <col min="2564" max="2564" width="3.28515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28515625" style="6" customWidth="1"/>
    <col min="2571" max="2813" width="9.28515625" style="6" hidden="1"/>
    <col min="2814" max="2814" width="28.28515625" style="6" customWidth="1"/>
    <col min="2815" max="2815" width="3.5703125" style="6" customWidth="1"/>
    <col min="2816" max="2816" width="31.28515625" style="6" customWidth="1"/>
    <col min="2817" max="2817" width="11.28515625" style="6" customWidth="1"/>
    <col min="2818" max="2818" width="9.7109375" style="6" customWidth="1"/>
    <col min="2819" max="2819" width="11.42578125" style="6" customWidth="1"/>
    <col min="2820" max="2820" width="3.28515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28515625" style="6" customWidth="1"/>
    <col min="2827" max="3069" width="9.28515625" style="6" hidden="1"/>
    <col min="3070" max="3070" width="28.28515625" style="6" customWidth="1"/>
    <col min="3071" max="3071" width="3.5703125" style="6" customWidth="1"/>
    <col min="3072" max="3072" width="31.28515625" style="6" customWidth="1"/>
    <col min="3073" max="3073" width="11.28515625" style="6" customWidth="1"/>
    <col min="3074" max="3074" width="9.7109375" style="6" customWidth="1"/>
    <col min="3075" max="3075" width="11.42578125" style="6" customWidth="1"/>
    <col min="3076" max="3076" width="3.28515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28515625" style="6" customWidth="1"/>
    <col min="3083" max="3325" width="9.28515625" style="6" hidden="1"/>
    <col min="3326" max="3326" width="28.28515625" style="6" customWidth="1"/>
    <col min="3327" max="3327" width="3.5703125" style="6" customWidth="1"/>
    <col min="3328" max="3328" width="31.28515625" style="6" customWidth="1"/>
    <col min="3329" max="3329" width="11.28515625" style="6" customWidth="1"/>
    <col min="3330" max="3330" width="9.7109375" style="6" customWidth="1"/>
    <col min="3331" max="3331" width="11.42578125" style="6" customWidth="1"/>
    <col min="3332" max="3332" width="3.28515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28515625" style="6" customWidth="1"/>
    <col min="3339" max="3581" width="9.28515625" style="6" hidden="1"/>
    <col min="3582" max="3582" width="28.28515625" style="6" customWidth="1"/>
    <col min="3583" max="3583" width="3.5703125" style="6" customWidth="1"/>
    <col min="3584" max="3584" width="31.28515625" style="6" customWidth="1"/>
    <col min="3585" max="3585" width="11.28515625" style="6" customWidth="1"/>
    <col min="3586" max="3586" width="9.7109375" style="6" customWidth="1"/>
    <col min="3587" max="3587" width="11.42578125" style="6" customWidth="1"/>
    <col min="3588" max="3588" width="3.28515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28515625" style="6" customWidth="1"/>
    <col min="3595" max="3837" width="9.28515625" style="6" hidden="1"/>
    <col min="3838" max="3838" width="28.28515625" style="6" customWidth="1"/>
    <col min="3839" max="3839" width="3.5703125" style="6" customWidth="1"/>
    <col min="3840" max="3840" width="31.28515625" style="6" customWidth="1"/>
    <col min="3841" max="3841" width="11.28515625" style="6" customWidth="1"/>
    <col min="3842" max="3842" width="9.7109375" style="6" customWidth="1"/>
    <col min="3843" max="3843" width="11.42578125" style="6" customWidth="1"/>
    <col min="3844" max="3844" width="3.28515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28515625" style="6" customWidth="1"/>
    <col min="3851" max="4093" width="9.28515625" style="6" hidden="1"/>
    <col min="4094" max="4094" width="28.28515625" style="6" customWidth="1"/>
    <col min="4095" max="4095" width="3.5703125" style="6" customWidth="1"/>
    <col min="4096" max="4096" width="31.28515625" style="6" customWidth="1"/>
    <col min="4097" max="4097" width="11.28515625" style="6" customWidth="1"/>
    <col min="4098" max="4098" width="9.7109375" style="6" customWidth="1"/>
    <col min="4099" max="4099" width="11.42578125" style="6" customWidth="1"/>
    <col min="4100" max="4100" width="3.28515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28515625" style="6" customWidth="1"/>
    <col min="4107" max="4349" width="9.28515625" style="6" hidden="1"/>
    <col min="4350" max="4350" width="28.28515625" style="6" customWidth="1"/>
    <col min="4351" max="4351" width="3.5703125" style="6" customWidth="1"/>
    <col min="4352" max="4352" width="31.28515625" style="6" customWidth="1"/>
    <col min="4353" max="4353" width="11.28515625" style="6" customWidth="1"/>
    <col min="4354" max="4354" width="9.7109375" style="6" customWidth="1"/>
    <col min="4355" max="4355" width="11.42578125" style="6" customWidth="1"/>
    <col min="4356" max="4356" width="3.28515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28515625" style="6" customWidth="1"/>
    <col min="4363" max="4605" width="9.28515625" style="6" hidden="1"/>
    <col min="4606" max="4606" width="28.28515625" style="6" customWidth="1"/>
    <col min="4607" max="4607" width="3.5703125" style="6" customWidth="1"/>
    <col min="4608" max="4608" width="31.28515625" style="6" customWidth="1"/>
    <col min="4609" max="4609" width="11.28515625" style="6" customWidth="1"/>
    <col min="4610" max="4610" width="9.7109375" style="6" customWidth="1"/>
    <col min="4611" max="4611" width="11.42578125" style="6" customWidth="1"/>
    <col min="4612" max="4612" width="3.28515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28515625" style="6" customWidth="1"/>
    <col min="4619" max="4861" width="9.28515625" style="6" hidden="1"/>
    <col min="4862" max="4862" width="28.28515625" style="6" customWidth="1"/>
    <col min="4863" max="4863" width="3.5703125" style="6" customWidth="1"/>
    <col min="4864" max="4864" width="31.28515625" style="6" customWidth="1"/>
    <col min="4865" max="4865" width="11.28515625" style="6" customWidth="1"/>
    <col min="4866" max="4866" width="9.7109375" style="6" customWidth="1"/>
    <col min="4867" max="4867" width="11.42578125" style="6" customWidth="1"/>
    <col min="4868" max="4868" width="3.28515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28515625" style="6" customWidth="1"/>
    <col min="4875" max="5117" width="9.28515625" style="6" hidden="1"/>
    <col min="5118" max="5118" width="28.28515625" style="6" customWidth="1"/>
    <col min="5119" max="5119" width="3.5703125" style="6" customWidth="1"/>
    <col min="5120" max="5120" width="31.28515625" style="6" customWidth="1"/>
    <col min="5121" max="5121" width="11.28515625" style="6" customWidth="1"/>
    <col min="5122" max="5122" width="9.7109375" style="6" customWidth="1"/>
    <col min="5123" max="5123" width="11.42578125" style="6" customWidth="1"/>
    <col min="5124" max="5124" width="3.28515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28515625" style="6" customWidth="1"/>
    <col min="5131" max="5373" width="9.28515625" style="6" hidden="1"/>
    <col min="5374" max="5374" width="28.28515625" style="6" customWidth="1"/>
    <col min="5375" max="5375" width="3.5703125" style="6" customWidth="1"/>
    <col min="5376" max="5376" width="31.28515625" style="6" customWidth="1"/>
    <col min="5377" max="5377" width="11.28515625" style="6" customWidth="1"/>
    <col min="5378" max="5378" width="9.7109375" style="6" customWidth="1"/>
    <col min="5379" max="5379" width="11.42578125" style="6" customWidth="1"/>
    <col min="5380" max="5380" width="3.28515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28515625" style="6" customWidth="1"/>
    <col min="5387" max="5629" width="9.28515625" style="6" hidden="1"/>
    <col min="5630" max="5630" width="28.28515625" style="6" customWidth="1"/>
    <col min="5631" max="5631" width="3.5703125" style="6" customWidth="1"/>
    <col min="5632" max="5632" width="31.28515625" style="6" customWidth="1"/>
    <col min="5633" max="5633" width="11.28515625" style="6" customWidth="1"/>
    <col min="5634" max="5634" width="9.7109375" style="6" customWidth="1"/>
    <col min="5635" max="5635" width="11.42578125" style="6" customWidth="1"/>
    <col min="5636" max="5636" width="3.28515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28515625" style="6" customWidth="1"/>
    <col min="5643" max="5885" width="9.28515625" style="6" hidden="1"/>
    <col min="5886" max="5886" width="28.28515625" style="6" customWidth="1"/>
    <col min="5887" max="5887" width="3.5703125" style="6" customWidth="1"/>
    <col min="5888" max="5888" width="31.28515625" style="6" customWidth="1"/>
    <col min="5889" max="5889" width="11.28515625" style="6" customWidth="1"/>
    <col min="5890" max="5890" width="9.7109375" style="6" customWidth="1"/>
    <col min="5891" max="5891" width="11.42578125" style="6" customWidth="1"/>
    <col min="5892" max="5892" width="3.28515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28515625" style="6" customWidth="1"/>
    <col min="5899" max="6141" width="9.28515625" style="6" hidden="1"/>
    <col min="6142" max="6142" width="28.28515625" style="6" customWidth="1"/>
    <col min="6143" max="6143" width="3.5703125" style="6" customWidth="1"/>
    <col min="6144" max="6144" width="31.28515625" style="6" customWidth="1"/>
    <col min="6145" max="6145" width="11.28515625" style="6" customWidth="1"/>
    <col min="6146" max="6146" width="9.7109375" style="6" customWidth="1"/>
    <col min="6147" max="6147" width="11.42578125" style="6" customWidth="1"/>
    <col min="6148" max="6148" width="3.28515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28515625" style="6" customWidth="1"/>
    <col min="6155" max="6397" width="9.28515625" style="6" hidden="1"/>
    <col min="6398" max="6398" width="28.28515625" style="6" customWidth="1"/>
    <col min="6399" max="6399" width="3.5703125" style="6" customWidth="1"/>
    <col min="6400" max="6400" width="31.28515625" style="6" customWidth="1"/>
    <col min="6401" max="6401" width="11.28515625" style="6" customWidth="1"/>
    <col min="6402" max="6402" width="9.7109375" style="6" customWidth="1"/>
    <col min="6403" max="6403" width="11.42578125" style="6" customWidth="1"/>
    <col min="6404" max="6404" width="3.28515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28515625" style="6" customWidth="1"/>
    <col min="6411" max="6653" width="9.28515625" style="6" hidden="1"/>
    <col min="6654" max="6654" width="28.28515625" style="6" customWidth="1"/>
    <col min="6655" max="6655" width="3.5703125" style="6" customWidth="1"/>
    <col min="6656" max="6656" width="31.28515625" style="6" customWidth="1"/>
    <col min="6657" max="6657" width="11.28515625" style="6" customWidth="1"/>
    <col min="6658" max="6658" width="9.7109375" style="6" customWidth="1"/>
    <col min="6659" max="6659" width="11.42578125" style="6" customWidth="1"/>
    <col min="6660" max="6660" width="3.28515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28515625" style="6" customWidth="1"/>
    <col min="6667" max="6909" width="9.28515625" style="6" hidden="1"/>
    <col min="6910" max="6910" width="28.28515625" style="6" customWidth="1"/>
    <col min="6911" max="6911" width="3.5703125" style="6" customWidth="1"/>
    <col min="6912" max="6912" width="31.28515625" style="6" customWidth="1"/>
    <col min="6913" max="6913" width="11.28515625" style="6" customWidth="1"/>
    <col min="6914" max="6914" width="9.7109375" style="6" customWidth="1"/>
    <col min="6915" max="6915" width="11.42578125" style="6" customWidth="1"/>
    <col min="6916" max="6916" width="3.28515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28515625" style="6" customWidth="1"/>
    <col min="6923" max="7165" width="9.28515625" style="6" hidden="1"/>
    <col min="7166" max="7166" width="28.28515625" style="6" customWidth="1"/>
    <col min="7167" max="7167" width="3.5703125" style="6" customWidth="1"/>
    <col min="7168" max="7168" width="31.28515625" style="6" customWidth="1"/>
    <col min="7169" max="7169" width="11.28515625" style="6" customWidth="1"/>
    <col min="7170" max="7170" width="9.7109375" style="6" customWidth="1"/>
    <col min="7171" max="7171" width="11.42578125" style="6" customWidth="1"/>
    <col min="7172" max="7172" width="3.28515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28515625" style="6" customWidth="1"/>
    <col min="7179" max="7421" width="9.28515625" style="6" hidden="1"/>
    <col min="7422" max="7422" width="28.28515625" style="6" customWidth="1"/>
    <col min="7423" max="7423" width="3.5703125" style="6" customWidth="1"/>
    <col min="7424" max="7424" width="31.28515625" style="6" customWidth="1"/>
    <col min="7425" max="7425" width="11.28515625" style="6" customWidth="1"/>
    <col min="7426" max="7426" width="9.7109375" style="6" customWidth="1"/>
    <col min="7427" max="7427" width="11.42578125" style="6" customWidth="1"/>
    <col min="7428" max="7428" width="3.28515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28515625" style="6" customWidth="1"/>
    <col min="7435" max="7677" width="9.28515625" style="6" hidden="1"/>
    <col min="7678" max="7678" width="28.28515625" style="6" customWidth="1"/>
    <col min="7679" max="7679" width="3.5703125" style="6" customWidth="1"/>
    <col min="7680" max="7680" width="31.28515625" style="6" customWidth="1"/>
    <col min="7681" max="7681" width="11.28515625" style="6" customWidth="1"/>
    <col min="7682" max="7682" width="9.7109375" style="6" customWidth="1"/>
    <col min="7683" max="7683" width="11.42578125" style="6" customWidth="1"/>
    <col min="7684" max="7684" width="3.28515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28515625" style="6" customWidth="1"/>
    <col min="7691" max="7933" width="9.28515625" style="6" hidden="1"/>
    <col min="7934" max="7934" width="28.28515625" style="6" customWidth="1"/>
    <col min="7935" max="7935" width="3.5703125" style="6" customWidth="1"/>
    <col min="7936" max="7936" width="31.28515625" style="6" customWidth="1"/>
    <col min="7937" max="7937" width="11.28515625" style="6" customWidth="1"/>
    <col min="7938" max="7938" width="9.7109375" style="6" customWidth="1"/>
    <col min="7939" max="7939" width="11.42578125" style="6" customWidth="1"/>
    <col min="7940" max="7940" width="3.28515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28515625" style="6" customWidth="1"/>
    <col min="7947" max="8189" width="9.28515625" style="6" hidden="1"/>
    <col min="8190" max="8190" width="28.28515625" style="6" customWidth="1"/>
    <col min="8191" max="8191" width="3.5703125" style="6" customWidth="1"/>
    <col min="8192" max="8192" width="31.28515625" style="6" customWidth="1"/>
    <col min="8193" max="8193" width="11.28515625" style="6" customWidth="1"/>
    <col min="8194" max="8194" width="9.7109375" style="6" customWidth="1"/>
    <col min="8195" max="8195" width="11.42578125" style="6" customWidth="1"/>
    <col min="8196" max="8196" width="3.28515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28515625" style="6" customWidth="1"/>
    <col min="8203" max="8445" width="9.28515625" style="6" hidden="1"/>
    <col min="8446" max="8446" width="28.28515625" style="6" customWidth="1"/>
    <col min="8447" max="8447" width="3.5703125" style="6" customWidth="1"/>
    <col min="8448" max="8448" width="31.28515625" style="6" customWidth="1"/>
    <col min="8449" max="8449" width="11.28515625" style="6" customWidth="1"/>
    <col min="8450" max="8450" width="9.7109375" style="6" customWidth="1"/>
    <col min="8451" max="8451" width="11.42578125" style="6" customWidth="1"/>
    <col min="8452" max="8452" width="3.28515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28515625" style="6" customWidth="1"/>
    <col min="8459" max="8701" width="9.28515625" style="6" hidden="1"/>
    <col min="8702" max="8702" width="28.28515625" style="6" customWidth="1"/>
    <col min="8703" max="8703" width="3.5703125" style="6" customWidth="1"/>
    <col min="8704" max="8704" width="31.28515625" style="6" customWidth="1"/>
    <col min="8705" max="8705" width="11.28515625" style="6" customWidth="1"/>
    <col min="8706" max="8706" width="9.7109375" style="6" customWidth="1"/>
    <col min="8707" max="8707" width="11.42578125" style="6" customWidth="1"/>
    <col min="8708" max="8708" width="3.28515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28515625" style="6" customWidth="1"/>
    <col min="8715" max="8957" width="9.28515625" style="6" hidden="1"/>
    <col min="8958" max="8958" width="28.28515625" style="6" customWidth="1"/>
    <col min="8959" max="8959" width="3.5703125" style="6" customWidth="1"/>
    <col min="8960" max="8960" width="31.28515625" style="6" customWidth="1"/>
    <col min="8961" max="8961" width="11.28515625" style="6" customWidth="1"/>
    <col min="8962" max="8962" width="9.7109375" style="6" customWidth="1"/>
    <col min="8963" max="8963" width="11.42578125" style="6" customWidth="1"/>
    <col min="8964" max="8964" width="3.28515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28515625" style="6" customWidth="1"/>
    <col min="8971" max="9213" width="9.28515625" style="6" hidden="1"/>
    <col min="9214" max="9214" width="28.28515625" style="6" customWidth="1"/>
    <col min="9215" max="9215" width="3.5703125" style="6" customWidth="1"/>
    <col min="9216" max="9216" width="31.28515625" style="6" customWidth="1"/>
    <col min="9217" max="9217" width="11.28515625" style="6" customWidth="1"/>
    <col min="9218" max="9218" width="9.7109375" style="6" customWidth="1"/>
    <col min="9219" max="9219" width="11.42578125" style="6" customWidth="1"/>
    <col min="9220" max="9220" width="3.28515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28515625" style="6" customWidth="1"/>
    <col min="9227" max="9469" width="9.28515625" style="6" hidden="1"/>
    <col min="9470" max="9470" width="28.28515625" style="6" customWidth="1"/>
    <col min="9471" max="9471" width="3.5703125" style="6" customWidth="1"/>
    <col min="9472" max="9472" width="31.28515625" style="6" customWidth="1"/>
    <col min="9473" max="9473" width="11.28515625" style="6" customWidth="1"/>
    <col min="9474" max="9474" width="9.7109375" style="6" customWidth="1"/>
    <col min="9475" max="9475" width="11.42578125" style="6" customWidth="1"/>
    <col min="9476" max="9476" width="3.28515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28515625" style="6" customWidth="1"/>
    <col min="9483" max="9725" width="9.28515625" style="6" hidden="1"/>
    <col min="9726" max="9726" width="28.28515625" style="6" customWidth="1"/>
    <col min="9727" max="9727" width="3.5703125" style="6" customWidth="1"/>
    <col min="9728" max="9728" width="31.28515625" style="6" customWidth="1"/>
    <col min="9729" max="9729" width="11.28515625" style="6" customWidth="1"/>
    <col min="9730" max="9730" width="9.7109375" style="6" customWidth="1"/>
    <col min="9731" max="9731" width="11.42578125" style="6" customWidth="1"/>
    <col min="9732" max="9732" width="3.28515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28515625" style="6" customWidth="1"/>
    <col min="9739" max="9981" width="9.28515625" style="6" hidden="1"/>
    <col min="9982" max="9982" width="28.28515625" style="6" customWidth="1"/>
    <col min="9983" max="9983" width="3.5703125" style="6" customWidth="1"/>
    <col min="9984" max="9984" width="31.28515625" style="6" customWidth="1"/>
    <col min="9985" max="9985" width="11.28515625" style="6" customWidth="1"/>
    <col min="9986" max="9986" width="9.7109375" style="6" customWidth="1"/>
    <col min="9987" max="9987" width="11.42578125" style="6" customWidth="1"/>
    <col min="9988" max="9988" width="3.28515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28515625" style="6" customWidth="1"/>
    <col min="9995" max="10237" width="9.28515625" style="6" hidden="1"/>
    <col min="10238" max="10238" width="28.28515625" style="6" customWidth="1"/>
    <col min="10239" max="10239" width="3.5703125" style="6" customWidth="1"/>
    <col min="10240" max="10240" width="31.28515625" style="6" customWidth="1"/>
    <col min="10241" max="10241" width="11.28515625" style="6" customWidth="1"/>
    <col min="10242" max="10242" width="9.7109375" style="6" customWidth="1"/>
    <col min="10243" max="10243" width="11.42578125" style="6" customWidth="1"/>
    <col min="10244" max="10244" width="3.28515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28515625" style="6" customWidth="1"/>
    <col min="10251" max="10493" width="9.28515625" style="6" hidden="1"/>
    <col min="10494" max="10494" width="28.28515625" style="6" customWidth="1"/>
    <col min="10495" max="10495" width="3.5703125" style="6" customWidth="1"/>
    <col min="10496" max="10496" width="31.28515625" style="6" customWidth="1"/>
    <col min="10497" max="10497" width="11.28515625" style="6" customWidth="1"/>
    <col min="10498" max="10498" width="9.7109375" style="6" customWidth="1"/>
    <col min="10499" max="10499" width="11.42578125" style="6" customWidth="1"/>
    <col min="10500" max="10500" width="3.28515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28515625" style="6" customWidth="1"/>
    <col min="10507" max="10749" width="9.28515625" style="6" hidden="1"/>
    <col min="10750" max="10750" width="28.28515625" style="6" customWidth="1"/>
    <col min="10751" max="10751" width="3.5703125" style="6" customWidth="1"/>
    <col min="10752" max="10752" width="31.28515625" style="6" customWidth="1"/>
    <col min="10753" max="10753" width="11.28515625" style="6" customWidth="1"/>
    <col min="10754" max="10754" width="9.7109375" style="6" customWidth="1"/>
    <col min="10755" max="10755" width="11.42578125" style="6" customWidth="1"/>
    <col min="10756" max="10756" width="3.28515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28515625" style="6" customWidth="1"/>
    <col min="10763" max="11005" width="9.28515625" style="6" hidden="1"/>
    <col min="11006" max="11006" width="28.28515625" style="6" customWidth="1"/>
    <col min="11007" max="11007" width="3.5703125" style="6" customWidth="1"/>
    <col min="11008" max="11008" width="31.28515625" style="6" customWidth="1"/>
    <col min="11009" max="11009" width="11.28515625" style="6" customWidth="1"/>
    <col min="11010" max="11010" width="9.7109375" style="6" customWidth="1"/>
    <col min="11011" max="11011" width="11.42578125" style="6" customWidth="1"/>
    <col min="11012" max="11012" width="3.28515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28515625" style="6" customWidth="1"/>
    <col min="11019" max="11261" width="9.28515625" style="6" hidden="1"/>
    <col min="11262" max="11262" width="28.28515625" style="6" customWidth="1"/>
    <col min="11263" max="11263" width="3.5703125" style="6" customWidth="1"/>
    <col min="11264" max="11264" width="31.28515625" style="6" customWidth="1"/>
    <col min="11265" max="11265" width="11.28515625" style="6" customWidth="1"/>
    <col min="11266" max="11266" width="9.7109375" style="6" customWidth="1"/>
    <col min="11267" max="11267" width="11.42578125" style="6" customWidth="1"/>
    <col min="11268" max="11268" width="3.28515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28515625" style="6" customWidth="1"/>
    <col min="11275" max="11517" width="9.28515625" style="6" hidden="1"/>
    <col min="11518" max="11518" width="28.28515625" style="6" customWidth="1"/>
    <col min="11519" max="11519" width="3.5703125" style="6" customWidth="1"/>
    <col min="11520" max="11520" width="31.28515625" style="6" customWidth="1"/>
    <col min="11521" max="11521" width="11.28515625" style="6" customWidth="1"/>
    <col min="11522" max="11522" width="9.7109375" style="6" customWidth="1"/>
    <col min="11523" max="11523" width="11.42578125" style="6" customWidth="1"/>
    <col min="11524" max="11524" width="3.28515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28515625" style="6" customWidth="1"/>
    <col min="11531" max="11773" width="9.28515625" style="6" hidden="1"/>
    <col min="11774" max="11774" width="28.28515625" style="6" customWidth="1"/>
    <col min="11775" max="11775" width="3.5703125" style="6" customWidth="1"/>
    <col min="11776" max="11776" width="31.28515625" style="6" customWidth="1"/>
    <col min="11777" max="11777" width="11.28515625" style="6" customWidth="1"/>
    <col min="11778" max="11778" width="9.7109375" style="6" customWidth="1"/>
    <col min="11779" max="11779" width="11.42578125" style="6" customWidth="1"/>
    <col min="11780" max="11780" width="3.28515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28515625" style="6" customWidth="1"/>
    <col min="11787" max="12029" width="9.28515625" style="6" hidden="1"/>
    <col min="12030" max="12030" width="28.28515625" style="6" customWidth="1"/>
    <col min="12031" max="12031" width="3.5703125" style="6" customWidth="1"/>
    <col min="12032" max="12032" width="31.28515625" style="6" customWidth="1"/>
    <col min="12033" max="12033" width="11.28515625" style="6" customWidth="1"/>
    <col min="12034" max="12034" width="9.7109375" style="6" customWidth="1"/>
    <col min="12035" max="12035" width="11.42578125" style="6" customWidth="1"/>
    <col min="12036" max="12036" width="3.28515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28515625" style="6" customWidth="1"/>
    <col min="12043" max="12285" width="9.28515625" style="6" hidden="1"/>
    <col min="12286" max="12286" width="28.28515625" style="6" customWidth="1"/>
    <col min="12287" max="12287" width="3.5703125" style="6" customWidth="1"/>
    <col min="12288" max="12288" width="31.28515625" style="6" customWidth="1"/>
    <col min="12289" max="12289" width="11.28515625" style="6" customWidth="1"/>
    <col min="12290" max="12290" width="9.7109375" style="6" customWidth="1"/>
    <col min="12291" max="12291" width="11.42578125" style="6" customWidth="1"/>
    <col min="12292" max="12292" width="3.28515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28515625" style="6" customWidth="1"/>
    <col min="12299" max="12541" width="9.28515625" style="6" hidden="1"/>
    <col min="12542" max="12542" width="28.28515625" style="6" customWidth="1"/>
    <col min="12543" max="12543" width="3.5703125" style="6" customWidth="1"/>
    <col min="12544" max="12544" width="31.28515625" style="6" customWidth="1"/>
    <col min="12545" max="12545" width="11.28515625" style="6" customWidth="1"/>
    <col min="12546" max="12546" width="9.7109375" style="6" customWidth="1"/>
    <col min="12547" max="12547" width="11.42578125" style="6" customWidth="1"/>
    <col min="12548" max="12548" width="3.28515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28515625" style="6" customWidth="1"/>
    <col min="12555" max="12797" width="9.28515625" style="6" hidden="1"/>
    <col min="12798" max="12798" width="28.28515625" style="6" customWidth="1"/>
    <col min="12799" max="12799" width="3.5703125" style="6" customWidth="1"/>
    <col min="12800" max="12800" width="31.28515625" style="6" customWidth="1"/>
    <col min="12801" max="12801" width="11.28515625" style="6" customWidth="1"/>
    <col min="12802" max="12802" width="9.7109375" style="6" customWidth="1"/>
    <col min="12803" max="12803" width="11.42578125" style="6" customWidth="1"/>
    <col min="12804" max="12804" width="3.28515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28515625" style="6" customWidth="1"/>
    <col min="12811" max="13053" width="9.28515625" style="6" hidden="1"/>
    <col min="13054" max="13054" width="28.28515625" style="6" customWidth="1"/>
    <col min="13055" max="13055" width="3.5703125" style="6" customWidth="1"/>
    <col min="13056" max="13056" width="31.28515625" style="6" customWidth="1"/>
    <col min="13057" max="13057" width="11.28515625" style="6" customWidth="1"/>
    <col min="13058" max="13058" width="9.7109375" style="6" customWidth="1"/>
    <col min="13059" max="13059" width="11.42578125" style="6" customWidth="1"/>
    <col min="13060" max="13060" width="3.28515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28515625" style="6" customWidth="1"/>
    <col min="13067" max="13309" width="9.28515625" style="6" hidden="1"/>
    <col min="13310" max="13310" width="28.28515625" style="6" customWidth="1"/>
    <col min="13311" max="13311" width="3.5703125" style="6" customWidth="1"/>
    <col min="13312" max="13312" width="31.28515625" style="6" customWidth="1"/>
    <col min="13313" max="13313" width="11.28515625" style="6" customWidth="1"/>
    <col min="13314" max="13314" width="9.7109375" style="6" customWidth="1"/>
    <col min="13315" max="13315" width="11.42578125" style="6" customWidth="1"/>
    <col min="13316" max="13316" width="3.28515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28515625" style="6" customWidth="1"/>
    <col min="13323" max="13565" width="9.28515625" style="6" hidden="1"/>
    <col min="13566" max="13566" width="28.28515625" style="6" customWidth="1"/>
    <col min="13567" max="13567" width="3.5703125" style="6" customWidth="1"/>
    <col min="13568" max="13568" width="31.28515625" style="6" customWidth="1"/>
    <col min="13569" max="13569" width="11.28515625" style="6" customWidth="1"/>
    <col min="13570" max="13570" width="9.7109375" style="6" customWidth="1"/>
    <col min="13571" max="13571" width="11.42578125" style="6" customWidth="1"/>
    <col min="13572" max="13572" width="3.28515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28515625" style="6" customWidth="1"/>
    <col min="13579" max="13821" width="9.28515625" style="6" hidden="1"/>
    <col min="13822" max="13822" width="28.28515625" style="6" customWidth="1"/>
    <col min="13823" max="13823" width="3.5703125" style="6" customWidth="1"/>
    <col min="13824" max="13824" width="31.28515625" style="6" customWidth="1"/>
    <col min="13825" max="13825" width="11.28515625" style="6" customWidth="1"/>
    <col min="13826" max="13826" width="9.7109375" style="6" customWidth="1"/>
    <col min="13827" max="13827" width="11.42578125" style="6" customWidth="1"/>
    <col min="13828" max="13828" width="3.28515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28515625" style="6" customWidth="1"/>
    <col min="13835" max="14077" width="9.28515625" style="6" hidden="1"/>
    <col min="14078" max="14078" width="28.28515625" style="6" customWidth="1"/>
    <col min="14079" max="14079" width="3.5703125" style="6" customWidth="1"/>
    <col min="14080" max="14080" width="31.28515625" style="6" customWidth="1"/>
    <col min="14081" max="14081" width="11.28515625" style="6" customWidth="1"/>
    <col min="14082" max="14082" width="9.7109375" style="6" customWidth="1"/>
    <col min="14083" max="14083" width="11.42578125" style="6" customWidth="1"/>
    <col min="14084" max="14084" width="3.28515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28515625" style="6" customWidth="1"/>
    <col min="14091" max="14333" width="9.28515625" style="6" hidden="1"/>
    <col min="14334" max="14334" width="28.28515625" style="6" customWidth="1"/>
    <col min="14335" max="14335" width="3.5703125" style="6" customWidth="1"/>
    <col min="14336" max="14336" width="31.28515625" style="6" customWidth="1"/>
    <col min="14337" max="14337" width="11.28515625" style="6" customWidth="1"/>
    <col min="14338" max="14338" width="9.7109375" style="6" customWidth="1"/>
    <col min="14339" max="14339" width="11.42578125" style="6" customWidth="1"/>
    <col min="14340" max="14340" width="3.28515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28515625" style="6" customWidth="1"/>
    <col min="14347" max="14589" width="9.28515625" style="6" hidden="1"/>
    <col min="14590" max="14590" width="28.28515625" style="6" customWidth="1"/>
    <col min="14591" max="14591" width="3.5703125" style="6" customWidth="1"/>
    <col min="14592" max="14592" width="31.28515625" style="6" customWidth="1"/>
    <col min="14593" max="14593" width="11.28515625" style="6" customWidth="1"/>
    <col min="14594" max="14594" width="9.7109375" style="6" customWidth="1"/>
    <col min="14595" max="14595" width="11.42578125" style="6" customWidth="1"/>
    <col min="14596" max="14596" width="3.28515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28515625" style="6" customWidth="1"/>
    <col min="14603" max="14845" width="9.28515625" style="6" hidden="1"/>
    <col min="14846" max="14846" width="28.28515625" style="6" customWidth="1"/>
    <col min="14847" max="14847" width="3.5703125" style="6" customWidth="1"/>
    <col min="14848" max="14848" width="31.28515625" style="6" customWidth="1"/>
    <col min="14849" max="14849" width="11.28515625" style="6" customWidth="1"/>
    <col min="14850" max="14850" width="9.7109375" style="6" customWidth="1"/>
    <col min="14851" max="14851" width="11.42578125" style="6" customWidth="1"/>
    <col min="14852" max="14852" width="3.28515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28515625" style="6" customWidth="1"/>
    <col min="14859" max="15101" width="9.28515625" style="6" hidden="1"/>
    <col min="15102" max="15102" width="28.28515625" style="6" customWidth="1"/>
    <col min="15103" max="15103" width="3.5703125" style="6" customWidth="1"/>
    <col min="15104" max="15104" width="31.28515625" style="6" customWidth="1"/>
    <col min="15105" max="15105" width="11.28515625" style="6" customWidth="1"/>
    <col min="15106" max="15106" width="9.7109375" style="6" customWidth="1"/>
    <col min="15107" max="15107" width="11.42578125" style="6" customWidth="1"/>
    <col min="15108" max="15108" width="3.28515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28515625" style="6" customWidth="1"/>
    <col min="15115" max="15357" width="9.28515625" style="6" hidden="1"/>
    <col min="15358" max="15358" width="28.28515625" style="6" customWidth="1"/>
    <col min="15359" max="15359" width="3.5703125" style="6" customWidth="1"/>
    <col min="15360" max="15360" width="31.28515625" style="6" customWidth="1"/>
    <col min="15361" max="15361" width="11.28515625" style="6" customWidth="1"/>
    <col min="15362" max="15362" width="9.7109375" style="6" customWidth="1"/>
    <col min="15363" max="15363" width="11.42578125" style="6" customWidth="1"/>
    <col min="15364" max="15364" width="3.28515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28515625" style="6" customWidth="1"/>
    <col min="15371" max="15613" width="9.28515625" style="6" hidden="1"/>
    <col min="15614" max="15614" width="28.28515625" style="6" customWidth="1"/>
    <col min="15615" max="15615" width="3.5703125" style="6" customWidth="1"/>
    <col min="15616" max="15616" width="31.28515625" style="6" customWidth="1"/>
    <col min="15617" max="15617" width="11.28515625" style="6" customWidth="1"/>
    <col min="15618" max="15618" width="9.7109375" style="6" customWidth="1"/>
    <col min="15619" max="15619" width="11.42578125" style="6" customWidth="1"/>
    <col min="15620" max="15620" width="3.28515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28515625" style="6" customWidth="1"/>
    <col min="15627" max="15869" width="9.28515625" style="6" hidden="1"/>
    <col min="15870" max="15870" width="28.28515625" style="6" customWidth="1"/>
    <col min="15871" max="15871" width="3.5703125" style="6" customWidth="1"/>
    <col min="15872" max="15872" width="31.28515625" style="6" customWidth="1"/>
    <col min="15873" max="15873" width="11.28515625" style="6" customWidth="1"/>
    <col min="15874" max="15874" width="9.7109375" style="6" customWidth="1"/>
    <col min="15875" max="15875" width="11.42578125" style="6" customWidth="1"/>
    <col min="15876" max="15876" width="3.28515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28515625" style="6" customWidth="1"/>
    <col min="15883" max="16125" width="9.28515625" style="6" hidden="1"/>
    <col min="16126" max="16126" width="28.28515625" style="6" customWidth="1"/>
    <col min="16127" max="16127" width="3.5703125" style="6" customWidth="1"/>
    <col min="16128" max="16128" width="31.28515625" style="6" customWidth="1"/>
    <col min="16129" max="16129" width="11.28515625" style="6" customWidth="1"/>
    <col min="16130" max="16130" width="9.7109375" style="6" customWidth="1"/>
    <col min="16131" max="16131" width="11.42578125" style="6" customWidth="1"/>
    <col min="16132" max="16132" width="3.28515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28515625" style="6" customWidth="1"/>
    <col min="16139" max="16142" width="0" style="6" hidden="1"/>
    <col min="16143" max="16384" width="9.28515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244" t="s">
        <v>205</v>
      </c>
      <c r="C2" s="245"/>
      <c r="D2" s="245"/>
      <c r="E2" s="245"/>
      <c r="F2" s="245"/>
      <c r="G2" s="246"/>
    </row>
    <row r="3" spans="1:7" s="4" customFormat="1" x14ac:dyDescent="0.25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25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25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25">
      <c r="B6" s="24">
        <v>1</v>
      </c>
      <c r="C6" s="25" t="s">
        <v>48</v>
      </c>
      <c r="D6" s="26">
        <v>3100</v>
      </c>
      <c r="E6" s="233">
        <v>3099.9682427036432</v>
      </c>
      <c r="F6" s="27">
        <v>4924821</v>
      </c>
      <c r="G6" s="28">
        <v>15266788701</v>
      </c>
    </row>
    <row r="7" spans="1:7" ht="15" customHeight="1" x14ac:dyDescent="0.25">
      <c r="B7" s="24">
        <v>2</v>
      </c>
      <c r="C7" s="25" t="s">
        <v>168</v>
      </c>
      <c r="D7" s="26">
        <v>1840</v>
      </c>
      <c r="E7" s="233">
        <v>1746.3299523570788</v>
      </c>
      <c r="F7" s="27">
        <v>4964641</v>
      </c>
      <c r="G7" s="28">
        <v>8669901281</v>
      </c>
    </row>
    <row r="8" spans="1:7" ht="15" customHeight="1" x14ac:dyDescent="0.25">
      <c r="B8" s="24">
        <v>3</v>
      </c>
      <c r="C8" s="25" t="s">
        <v>243</v>
      </c>
      <c r="D8" s="26">
        <v>25.95</v>
      </c>
      <c r="E8" s="233">
        <v>26.350559783857332</v>
      </c>
      <c r="F8" s="27">
        <v>243408859</v>
      </c>
      <c r="G8" s="28">
        <v>6413959691</v>
      </c>
    </row>
    <row r="9" spans="1:7" ht="15" customHeight="1" x14ac:dyDescent="0.25">
      <c r="B9" s="24">
        <v>4</v>
      </c>
      <c r="C9" s="25" t="s">
        <v>244</v>
      </c>
      <c r="D9" s="26">
        <v>122.7</v>
      </c>
      <c r="E9" s="233">
        <v>122.03395906185496</v>
      </c>
      <c r="F9" s="27">
        <v>41631686</v>
      </c>
      <c r="G9" s="28">
        <v>5080479465</v>
      </c>
    </row>
    <row r="10" spans="1:7" ht="15" customHeight="1" x14ac:dyDescent="0.25">
      <c r="B10" s="24">
        <v>5</v>
      </c>
      <c r="C10" s="25" t="s">
        <v>245</v>
      </c>
      <c r="D10" s="26">
        <v>820</v>
      </c>
      <c r="E10" s="233">
        <v>819.7824734717509</v>
      </c>
      <c r="F10" s="27">
        <v>6159189</v>
      </c>
      <c r="G10" s="28">
        <v>5049195193</v>
      </c>
    </row>
    <row r="11" spans="1:7" ht="15" customHeight="1" x14ac:dyDescent="0.25">
      <c r="B11" s="24">
        <v>6</v>
      </c>
      <c r="C11" s="25" t="s">
        <v>246</v>
      </c>
      <c r="D11" s="26">
        <v>324.5</v>
      </c>
      <c r="E11" s="233">
        <v>315.90945074552087</v>
      </c>
      <c r="F11" s="27">
        <v>12886158</v>
      </c>
      <c r="G11" s="28">
        <v>4070859096</v>
      </c>
    </row>
    <row r="12" spans="1:7" ht="15" customHeight="1" x14ac:dyDescent="0.25">
      <c r="B12" s="24">
        <v>7</v>
      </c>
      <c r="C12" s="25" t="s">
        <v>247</v>
      </c>
      <c r="D12" s="26">
        <v>129.85</v>
      </c>
      <c r="E12" s="233">
        <v>129.80626996752815</v>
      </c>
      <c r="F12" s="27">
        <v>22756322</v>
      </c>
      <c r="G12" s="28">
        <v>2953913277</v>
      </c>
    </row>
    <row r="13" spans="1:7" x14ac:dyDescent="0.25">
      <c r="B13" s="24">
        <v>8</v>
      </c>
      <c r="C13" s="25" t="s">
        <v>248</v>
      </c>
      <c r="D13" s="26">
        <v>938.9</v>
      </c>
      <c r="E13" s="233">
        <v>939.13558452762322</v>
      </c>
      <c r="F13" s="27">
        <v>2526955</v>
      </c>
      <c r="G13" s="28">
        <v>2373153361</v>
      </c>
    </row>
    <row r="14" spans="1:7" ht="15" customHeight="1" x14ac:dyDescent="0.25">
      <c r="B14" s="24">
        <v>9</v>
      </c>
      <c r="C14" s="25" t="s">
        <v>77</v>
      </c>
      <c r="D14" s="26">
        <v>35</v>
      </c>
      <c r="E14" s="233">
        <v>35.428794826273048</v>
      </c>
      <c r="F14" s="27">
        <v>54833663</v>
      </c>
      <c r="G14" s="28">
        <v>1942690596</v>
      </c>
    </row>
    <row r="15" spans="1:7" ht="15" customHeight="1" x14ac:dyDescent="0.25">
      <c r="B15" s="24">
        <v>10</v>
      </c>
      <c r="C15" s="25" t="s">
        <v>249</v>
      </c>
      <c r="D15" s="26">
        <v>1750</v>
      </c>
      <c r="E15" s="233">
        <v>1680.1163015544421</v>
      </c>
      <c r="F15" s="27">
        <v>1040502</v>
      </c>
      <c r="G15" s="28">
        <v>1748164372</v>
      </c>
    </row>
    <row r="16" spans="1:7" ht="15" customHeight="1" x14ac:dyDescent="0.25">
      <c r="B16" s="29"/>
      <c r="C16" s="30"/>
      <c r="D16" s="31"/>
      <c r="E16" s="33"/>
      <c r="F16" s="32">
        <f>SUM(F6:F15)</f>
        <v>395132796</v>
      </c>
      <c r="G16" s="34">
        <v>53569105033</v>
      </c>
    </row>
    <row r="17" spans="3:6" ht="15" customHeight="1" x14ac:dyDescent="0.25"/>
    <row r="18" spans="3:6" ht="15" customHeight="1" x14ac:dyDescent="0.25">
      <c r="C18" s="8"/>
      <c r="D18" s="7"/>
      <c r="E18" s="10"/>
      <c r="F18" s="9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F36" sqref="F36"/>
    </sheetView>
  </sheetViews>
  <sheetFormatPr defaultColWidth="0" defaultRowHeight="15" x14ac:dyDescent="0.25"/>
  <cols>
    <col min="1" max="1" width="28.28515625" style="11" customWidth="1"/>
    <col min="2" max="2" width="3" style="38" customWidth="1"/>
    <col min="3" max="3" width="44.28515625" style="38" bestFit="1" customWidth="1"/>
    <col min="4" max="4" width="12.42578125" style="38" bestFit="1" customWidth="1"/>
    <col min="5" max="5" width="18" style="38" bestFit="1" customWidth="1"/>
    <col min="6" max="6" width="35.42578125" style="38" bestFit="1" customWidth="1"/>
    <col min="7" max="7" width="12.140625" style="38" bestFit="1" customWidth="1"/>
    <col min="8" max="8" width="22.28515625" style="38" bestFit="1" customWidth="1"/>
    <col min="9" max="9" width="1" style="38" customWidth="1"/>
    <col min="10" max="12" width="9.28515625" style="38" customWidth="1"/>
    <col min="13" max="256" width="9.28515625" style="11" hidden="1"/>
    <col min="257" max="257" width="28.28515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7109375" style="11" bestFit="1" customWidth="1"/>
    <col min="263" max="263" width="16.28515625" style="11" bestFit="1" customWidth="1"/>
    <col min="264" max="264" width="19.5703125" style="11" customWidth="1"/>
    <col min="265" max="265" width="1" style="11" customWidth="1"/>
    <col min="266" max="268" width="9.28515625" style="11" customWidth="1"/>
    <col min="269" max="512" width="9.28515625" style="11" hidden="1"/>
    <col min="513" max="513" width="28.28515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7109375" style="11" bestFit="1" customWidth="1"/>
    <col min="519" max="519" width="16.28515625" style="11" bestFit="1" customWidth="1"/>
    <col min="520" max="520" width="19.5703125" style="11" customWidth="1"/>
    <col min="521" max="521" width="1" style="11" customWidth="1"/>
    <col min="522" max="524" width="9.28515625" style="11" customWidth="1"/>
    <col min="525" max="768" width="9.28515625" style="11" hidden="1"/>
    <col min="769" max="769" width="28.28515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7109375" style="11" bestFit="1" customWidth="1"/>
    <col min="775" max="775" width="16.28515625" style="11" bestFit="1" customWidth="1"/>
    <col min="776" max="776" width="19.5703125" style="11" customWidth="1"/>
    <col min="777" max="777" width="1" style="11" customWidth="1"/>
    <col min="778" max="780" width="9.28515625" style="11" customWidth="1"/>
    <col min="781" max="1024" width="9.28515625" style="11" hidden="1"/>
    <col min="1025" max="1025" width="28.28515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7109375" style="11" bestFit="1" customWidth="1"/>
    <col min="1031" max="1031" width="16.28515625" style="11" bestFit="1" customWidth="1"/>
    <col min="1032" max="1032" width="19.5703125" style="11" customWidth="1"/>
    <col min="1033" max="1033" width="1" style="11" customWidth="1"/>
    <col min="1034" max="1036" width="9.28515625" style="11" customWidth="1"/>
    <col min="1037" max="1280" width="9.28515625" style="11" hidden="1"/>
    <col min="1281" max="1281" width="28.28515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7109375" style="11" bestFit="1" customWidth="1"/>
    <col min="1287" max="1287" width="16.28515625" style="11" bestFit="1" customWidth="1"/>
    <col min="1288" max="1288" width="19.5703125" style="11" customWidth="1"/>
    <col min="1289" max="1289" width="1" style="11" customWidth="1"/>
    <col min="1290" max="1292" width="9.28515625" style="11" customWidth="1"/>
    <col min="1293" max="1536" width="9.28515625" style="11" hidden="1"/>
    <col min="1537" max="1537" width="28.28515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7109375" style="11" bestFit="1" customWidth="1"/>
    <col min="1543" max="1543" width="16.28515625" style="11" bestFit="1" customWidth="1"/>
    <col min="1544" max="1544" width="19.5703125" style="11" customWidth="1"/>
    <col min="1545" max="1545" width="1" style="11" customWidth="1"/>
    <col min="1546" max="1548" width="9.28515625" style="11" customWidth="1"/>
    <col min="1549" max="1792" width="9.28515625" style="11" hidden="1"/>
    <col min="1793" max="1793" width="28.28515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7109375" style="11" bestFit="1" customWidth="1"/>
    <col min="1799" max="1799" width="16.28515625" style="11" bestFit="1" customWidth="1"/>
    <col min="1800" max="1800" width="19.5703125" style="11" customWidth="1"/>
    <col min="1801" max="1801" width="1" style="11" customWidth="1"/>
    <col min="1802" max="1804" width="9.28515625" style="11" customWidth="1"/>
    <col min="1805" max="2048" width="9.28515625" style="11" hidden="1"/>
    <col min="2049" max="2049" width="28.28515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7109375" style="11" bestFit="1" customWidth="1"/>
    <col min="2055" max="2055" width="16.28515625" style="11" bestFit="1" customWidth="1"/>
    <col min="2056" max="2056" width="19.5703125" style="11" customWidth="1"/>
    <col min="2057" max="2057" width="1" style="11" customWidth="1"/>
    <col min="2058" max="2060" width="9.28515625" style="11" customWidth="1"/>
    <col min="2061" max="2304" width="9.28515625" style="11" hidden="1"/>
    <col min="2305" max="2305" width="28.28515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7109375" style="11" bestFit="1" customWidth="1"/>
    <col min="2311" max="2311" width="16.28515625" style="11" bestFit="1" customWidth="1"/>
    <col min="2312" max="2312" width="19.5703125" style="11" customWidth="1"/>
    <col min="2313" max="2313" width="1" style="11" customWidth="1"/>
    <col min="2314" max="2316" width="9.28515625" style="11" customWidth="1"/>
    <col min="2317" max="2560" width="9.28515625" style="11" hidden="1"/>
    <col min="2561" max="2561" width="28.28515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7109375" style="11" bestFit="1" customWidth="1"/>
    <col min="2567" max="2567" width="16.28515625" style="11" bestFit="1" customWidth="1"/>
    <col min="2568" max="2568" width="19.5703125" style="11" customWidth="1"/>
    <col min="2569" max="2569" width="1" style="11" customWidth="1"/>
    <col min="2570" max="2572" width="9.28515625" style="11" customWidth="1"/>
    <col min="2573" max="2816" width="9.28515625" style="11" hidden="1"/>
    <col min="2817" max="2817" width="28.28515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7109375" style="11" bestFit="1" customWidth="1"/>
    <col min="2823" max="2823" width="16.28515625" style="11" bestFit="1" customWidth="1"/>
    <col min="2824" max="2824" width="19.5703125" style="11" customWidth="1"/>
    <col min="2825" max="2825" width="1" style="11" customWidth="1"/>
    <col min="2826" max="2828" width="9.28515625" style="11" customWidth="1"/>
    <col min="2829" max="3072" width="9.28515625" style="11" hidden="1"/>
    <col min="3073" max="3073" width="28.28515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7109375" style="11" bestFit="1" customWidth="1"/>
    <col min="3079" max="3079" width="16.28515625" style="11" bestFit="1" customWidth="1"/>
    <col min="3080" max="3080" width="19.5703125" style="11" customWidth="1"/>
    <col min="3081" max="3081" width="1" style="11" customWidth="1"/>
    <col min="3082" max="3084" width="9.28515625" style="11" customWidth="1"/>
    <col min="3085" max="3328" width="9.28515625" style="11" hidden="1"/>
    <col min="3329" max="3329" width="28.28515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7109375" style="11" bestFit="1" customWidth="1"/>
    <col min="3335" max="3335" width="16.28515625" style="11" bestFit="1" customWidth="1"/>
    <col min="3336" max="3336" width="19.5703125" style="11" customWidth="1"/>
    <col min="3337" max="3337" width="1" style="11" customWidth="1"/>
    <col min="3338" max="3340" width="9.28515625" style="11" customWidth="1"/>
    <col min="3341" max="3584" width="9.28515625" style="11" hidden="1"/>
    <col min="3585" max="3585" width="28.28515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7109375" style="11" bestFit="1" customWidth="1"/>
    <col min="3591" max="3591" width="16.28515625" style="11" bestFit="1" customWidth="1"/>
    <col min="3592" max="3592" width="19.5703125" style="11" customWidth="1"/>
    <col min="3593" max="3593" width="1" style="11" customWidth="1"/>
    <col min="3594" max="3596" width="9.28515625" style="11" customWidth="1"/>
    <col min="3597" max="3840" width="9.28515625" style="11" hidden="1"/>
    <col min="3841" max="3841" width="28.28515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7109375" style="11" bestFit="1" customWidth="1"/>
    <col min="3847" max="3847" width="16.28515625" style="11" bestFit="1" customWidth="1"/>
    <col min="3848" max="3848" width="19.5703125" style="11" customWidth="1"/>
    <col min="3849" max="3849" width="1" style="11" customWidth="1"/>
    <col min="3850" max="3852" width="9.28515625" style="11" customWidth="1"/>
    <col min="3853" max="4096" width="9.28515625" style="11" hidden="1"/>
    <col min="4097" max="4097" width="28.28515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7109375" style="11" bestFit="1" customWidth="1"/>
    <col min="4103" max="4103" width="16.28515625" style="11" bestFit="1" customWidth="1"/>
    <col min="4104" max="4104" width="19.5703125" style="11" customWidth="1"/>
    <col min="4105" max="4105" width="1" style="11" customWidth="1"/>
    <col min="4106" max="4108" width="9.28515625" style="11" customWidth="1"/>
    <col min="4109" max="4352" width="9.28515625" style="11" hidden="1"/>
    <col min="4353" max="4353" width="28.28515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7109375" style="11" bestFit="1" customWidth="1"/>
    <col min="4359" max="4359" width="16.28515625" style="11" bestFit="1" customWidth="1"/>
    <col min="4360" max="4360" width="19.5703125" style="11" customWidth="1"/>
    <col min="4361" max="4361" width="1" style="11" customWidth="1"/>
    <col min="4362" max="4364" width="9.28515625" style="11" customWidth="1"/>
    <col min="4365" max="4608" width="9.28515625" style="11" hidden="1"/>
    <col min="4609" max="4609" width="28.28515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7109375" style="11" bestFit="1" customWidth="1"/>
    <col min="4615" max="4615" width="16.28515625" style="11" bestFit="1" customWidth="1"/>
    <col min="4616" max="4616" width="19.5703125" style="11" customWidth="1"/>
    <col min="4617" max="4617" width="1" style="11" customWidth="1"/>
    <col min="4618" max="4620" width="9.28515625" style="11" customWidth="1"/>
    <col min="4621" max="4864" width="9.28515625" style="11" hidden="1"/>
    <col min="4865" max="4865" width="28.28515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7109375" style="11" bestFit="1" customWidth="1"/>
    <col min="4871" max="4871" width="16.28515625" style="11" bestFit="1" customWidth="1"/>
    <col min="4872" max="4872" width="19.5703125" style="11" customWidth="1"/>
    <col min="4873" max="4873" width="1" style="11" customWidth="1"/>
    <col min="4874" max="4876" width="9.28515625" style="11" customWidth="1"/>
    <col min="4877" max="5120" width="9.28515625" style="11" hidden="1"/>
    <col min="5121" max="5121" width="28.28515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7109375" style="11" bestFit="1" customWidth="1"/>
    <col min="5127" max="5127" width="16.28515625" style="11" bestFit="1" customWidth="1"/>
    <col min="5128" max="5128" width="19.5703125" style="11" customWidth="1"/>
    <col min="5129" max="5129" width="1" style="11" customWidth="1"/>
    <col min="5130" max="5132" width="9.28515625" style="11" customWidth="1"/>
    <col min="5133" max="5376" width="9.28515625" style="11" hidden="1"/>
    <col min="5377" max="5377" width="28.28515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7109375" style="11" bestFit="1" customWidth="1"/>
    <col min="5383" max="5383" width="16.28515625" style="11" bestFit="1" customWidth="1"/>
    <col min="5384" max="5384" width="19.5703125" style="11" customWidth="1"/>
    <col min="5385" max="5385" width="1" style="11" customWidth="1"/>
    <col min="5386" max="5388" width="9.28515625" style="11" customWidth="1"/>
    <col min="5389" max="5632" width="9.28515625" style="11" hidden="1"/>
    <col min="5633" max="5633" width="28.28515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7109375" style="11" bestFit="1" customWidth="1"/>
    <col min="5639" max="5639" width="16.28515625" style="11" bestFit="1" customWidth="1"/>
    <col min="5640" max="5640" width="19.5703125" style="11" customWidth="1"/>
    <col min="5641" max="5641" width="1" style="11" customWidth="1"/>
    <col min="5642" max="5644" width="9.28515625" style="11" customWidth="1"/>
    <col min="5645" max="5888" width="9.28515625" style="11" hidden="1"/>
    <col min="5889" max="5889" width="28.28515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7109375" style="11" bestFit="1" customWidth="1"/>
    <col min="5895" max="5895" width="16.28515625" style="11" bestFit="1" customWidth="1"/>
    <col min="5896" max="5896" width="19.5703125" style="11" customWidth="1"/>
    <col min="5897" max="5897" width="1" style="11" customWidth="1"/>
    <col min="5898" max="5900" width="9.28515625" style="11" customWidth="1"/>
    <col min="5901" max="6144" width="9.28515625" style="11" hidden="1"/>
    <col min="6145" max="6145" width="28.28515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7109375" style="11" bestFit="1" customWidth="1"/>
    <col min="6151" max="6151" width="16.28515625" style="11" bestFit="1" customWidth="1"/>
    <col min="6152" max="6152" width="19.5703125" style="11" customWidth="1"/>
    <col min="6153" max="6153" width="1" style="11" customWidth="1"/>
    <col min="6154" max="6156" width="9.28515625" style="11" customWidth="1"/>
    <col min="6157" max="6400" width="9.28515625" style="11" hidden="1"/>
    <col min="6401" max="6401" width="28.28515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7109375" style="11" bestFit="1" customWidth="1"/>
    <col min="6407" max="6407" width="16.28515625" style="11" bestFit="1" customWidth="1"/>
    <col min="6408" max="6408" width="19.5703125" style="11" customWidth="1"/>
    <col min="6409" max="6409" width="1" style="11" customWidth="1"/>
    <col min="6410" max="6412" width="9.28515625" style="11" customWidth="1"/>
    <col min="6413" max="6656" width="9.28515625" style="11" hidden="1"/>
    <col min="6657" max="6657" width="28.28515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7109375" style="11" bestFit="1" customWidth="1"/>
    <col min="6663" max="6663" width="16.28515625" style="11" bestFit="1" customWidth="1"/>
    <col min="6664" max="6664" width="19.5703125" style="11" customWidth="1"/>
    <col min="6665" max="6665" width="1" style="11" customWidth="1"/>
    <col min="6666" max="6668" width="9.28515625" style="11" customWidth="1"/>
    <col min="6669" max="6912" width="9.28515625" style="11" hidden="1"/>
    <col min="6913" max="6913" width="28.28515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7109375" style="11" bestFit="1" customWidth="1"/>
    <col min="6919" max="6919" width="16.28515625" style="11" bestFit="1" customWidth="1"/>
    <col min="6920" max="6920" width="19.5703125" style="11" customWidth="1"/>
    <col min="6921" max="6921" width="1" style="11" customWidth="1"/>
    <col min="6922" max="6924" width="9.28515625" style="11" customWidth="1"/>
    <col min="6925" max="7168" width="9.28515625" style="11" hidden="1"/>
    <col min="7169" max="7169" width="28.28515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7109375" style="11" bestFit="1" customWidth="1"/>
    <col min="7175" max="7175" width="16.28515625" style="11" bestFit="1" customWidth="1"/>
    <col min="7176" max="7176" width="19.5703125" style="11" customWidth="1"/>
    <col min="7177" max="7177" width="1" style="11" customWidth="1"/>
    <col min="7178" max="7180" width="9.28515625" style="11" customWidth="1"/>
    <col min="7181" max="7424" width="9.28515625" style="11" hidden="1"/>
    <col min="7425" max="7425" width="28.28515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7109375" style="11" bestFit="1" customWidth="1"/>
    <col min="7431" max="7431" width="16.28515625" style="11" bestFit="1" customWidth="1"/>
    <col min="7432" max="7432" width="19.5703125" style="11" customWidth="1"/>
    <col min="7433" max="7433" width="1" style="11" customWidth="1"/>
    <col min="7434" max="7436" width="9.28515625" style="11" customWidth="1"/>
    <col min="7437" max="7680" width="9.28515625" style="11" hidden="1"/>
    <col min="7681" max="7681" width="28.28515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7109375" style="11" bestFit="1" customWidth="1"/>
    <col min="7687" max="7687" width="16.28515625" style="11" bestFit="1" customWidth="1"/>
    <col min="7688" max="7688" width="19.5703125" style="11" customWidth="1"/>
    <col min="7689" max="7689" width="1" style="11" customWidth="1"/>
    <col min="7690" max="7692" width="9.28515625" style="11" customWidth="1"/>
    <col min="7693" max="7936" width="9.28515625" style="11" hidden="1"/>
    <col min="7937" max="7937" width="28.28515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7109375" style="11" bestFit="1" customWidth="1"/>
    <col min="7943" max="7943" width="16.28515625" style="11" bestFit="1" customWidth="1"/>
    <col min="7944" max="7944" width="19.5703125" style="11" customWidth="1"/>
    <col min="7945" max="7945" width="1" style="11" customWidth="1"/>
    <col min="7946" max="7948" width="9.28515625" style="11" customWidth="1"/>
    <col min="7949" max="8192" width="9.28515625" style="11" hidden="1"/>
    <col min="8193" max="8193" width="28.28515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7109375" style="11" bestFit="1" customWidth="1"/>
    <col min="8199" max="8199" width="16.28515625" style="11" bestFit="1" customWidth="1"/>
    <col min="8200" max="8200" width="19.5703125" style="11" customWidth="1"/>
    <col min="8201" max="8201" width="1" style="11" customWidth="1"/>
    <col min="8202" max="8204" width="9.28515625" style="11" customWidth="1"/>
    <col min="8205" max="8448" width="9.28515625" style="11" hidden="1"/>
    <col min="8449" max="8449" width="28.28515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7109375" style="11" bestFit="1" customWidth="1"/>
    <col min="8455" max="8455" width="16.28515625" style="11" bestFit="1" customWidth="1"/>
    <col min="8456" max="8456" width="19.5703125" style="11" customWidth="1"/>
    <col min="8457" max="8457" width="1" style="11" customWidth="1"/>
    <col min="8458" max="8460" width="9.28515625" style="11" customWidth="1"/>
    <col min="8461" max="8704" width="9.28515625" style="11" hidden="1"/>
    <col min="8705" max="8705" width="28.28515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7109375" style="11" bestFit="1" customWidth="1"/>
    <col min="8711" max="8711" width="16.28515625" style="11" bestFit="1" customWidth="1"/>
    <col min="8712" max="8712" width="19.5703125" style="11" customWidth="1"/>
    <col min="8713" max="8713" width="1" style="11" customWidth="1"/>
    <col min="8714" max="8716" width="9.28515625" style="11" customWidth="1"/>
    <col min="8717" max="8960" width="9.28515625" style="11" hidden="1"/>
    <col min="8961" max="8961" width="28.28515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7109375" style="11" bestFit="1" customWidth="1"/>
    <col min="8967" max="8967" width="16.28515625" style="11" bestFit="1" customWidth="1"/>
    <col min="8968" max="8968" width="19.5703125" style="11" customWidth="1"/>
    <col min="8969" max="8969" width="1" style="11" customWidth="1"/>
    <col min="8970" max="8972" width="9.28515625" style="11" customWidth="1"/>
    <col min="8973" max="9216" width="9.28515625" style="11" hidden="1"/>
    <col min="9217" max="9217" width="28.28515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7109375" style="11" bestFit="1" customWidth="1"/>
    <col min="9223" max="9223" width="16.28515625" style="11" bestFit="1" customWidth="1"/>
    <col min="9224" max="9224" width="19.5703125" style="11" customWidth="1"/>
    <col min="9225" max="9225" width="1" style="11" customWidth="1"/>
    <col min="9226" max="9228" width="9.28515625" style="11" customWidth="1"/>
    <col min="9229" max="9472" width="9.28515625" style="11" hidden="1"/>
    <col min="9473" max="9473" width="28.28515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7109375" style="11" bestFit="1" customWidth="1"/>
    <col min="9479" max="9479" width="16.28515625" style="11" bestFit="1" customWidth="1"/>
    <col min="9480" max="9480" width="19.5703125" style="11" customWidth="1"/>
    <col min="9481" max="9481" width="1" style="11" customWidth="1"/>
    <col min="9482" max="9484" width="9.28515625" style="11" customWidth="1"/>
    <col min="9485" max="9728" width="9.28515625" style="11" hidden="1"/>
    <col min="9729" max="9729" width="28.28515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7109375" style="11" bestFit="1" customWidth="1"/>
    <col min="9735" max="9735" width="16.28515625" style="11" bestFit="1" customWidth="1"/>
    <col min="9736" max="9736" width="19.5703125" style="11" customWidth="1"/>
    <col min="9737" max="9737" width="1" style="11" customWidth="1"/>
    <col min="9738" max="9740" width="9.28515625" style="11" customWidth="1"/>
    <col min="9741" max="9984" width="9.28515625" style="11" hidden="1"/>
    <col min="9985" max="9985" width="28.28515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7109375" style="11" bestFit="1" customWidth="1"/>
    <col min="9991" max="9991" width="16.28515625" style="11" bestFit="1" customWidth="1"/>
    <col min="9992" max="9992" width="19.5703125" style="11" customWidth="1"/>
    <col min="9993" max="9993" width="1" style="11" customWidth="1"/>
    <col min="9994" max="9996" width="9.28515625" style="11" customWidth="1"/>
    <col min="9997" max="10240" width="9.28515625" style="11" hidden="1"/>
    <col min="10241" max="10241" width="28.28515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7109375" style="11" bestFit="1" customWidth="1"/>
    <col min="10247" max="10247" width="16.28515625" style="11" bestFit="1" customWidth="1"/>
    <col min="10248" max="10248" width="19.5703125" style="11" customWidth="1"/>
    <col min="10249" max="10249" width="1" style="11" customWidth="1"/>
    <col min="10250" max="10252" width="9.28515625" style="11" customWidth="1"/>
    <col min="10253" max="10496" width="9.28515625" style="11" hidden="1"/>
    <col min="10497" max="10497" width="28.28515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7109375" style="11" bestFit="1" customWidth="1"/>
    <col min="10503" max="10503" width="16.28515625" style="11" bestFit="1" customWidth="1"/>
    <col min="10504" max="10504" width="19.5703125" style="11" customWidth="1"/>
    <col min="10505" max="10505" width="1" style="11" customWidth="1"/>
    <col min="10506" max="10508" width="9.28515625" style="11" customWidth="1"/>
    <col min="10509" max="10752" width="9.28515625" style="11" hidden="1"/>
    <col min="10753" max="10753" width="28.28515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7109375" style="11" bestFit="1" customWidth="1"/>
    <col min="10759" max="10759" width="16.28515625" style="11" bestFit="1" customWidth="1"/>
    <col min="10760" max="10760" width="19.5703125" style="11" customWidth="1"/>
    <col min="10761" max="10761" width="1" style="11" customWidth="1"/>
    <col min="10762" max="10764" width="9.28515625" style="11" customWidth="1"/>
    <col min="10765" max="11008" width="9.28515625" style="11" hidden="1"/>
    <col min="11009" max="11009" width="28.28515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7109375" style="11" bestFit="1" customWidth="1"/>
    <col min="11015" max="11015" width="16.28515625" style="11" bestFit="1" customWidth="1"/>
    <col min="11016" max="11016" width="19.5703125" style="11" customWidth="1"/>
    <col min="11017" max="11017" width="1" style="11" customWidth="1"/>
    <col min="11018" max="11020" width="9.28515625" style="11" customWidth="1"/>
    <col min="11021" max="11264" width="9.28515625" style="11" hidden="1"/>
    <col min="11265" max="11265" width="28.28515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7109375" style="11" bestFit="1" customWidth="1"/>
    <col min="11271" max="11271" width="16.28515625" style="11" bestFit="1" customWidth="1"/>
    <col min="11272" max="11272" width="19.5703125" style="11" customWidth="1"/>
    <col min="11273" max="11273" width="1" style="11" customWidth="1"/>
    <col min="11274" max="11276" width="9.28515625" style="11" customWidth="1"/>
    <col min="11277" max="11520" width="9.28515625" style="11" hidden="1"/>
    <col min="11521" max="11521" width="28.28515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7109375" style="11" bestFit="1" customWidth="1"/>
    <col min="11527" max="11527" width="16.28515625" style="11" bestFit="1" customWidth="1"/>
    <col min="11528" max="11528" width="19.5703125" style="11" customWidth="1"/>
    <col min="11529" max="11529" width="1" style="11" customWidth="1"/>
    <col min="11530" max="11532" width="9.28515625" style="11" customWidth="1"/>
    <col min="11533" max="11776" width="9.28515625" style="11" hidden="1"/>
    <col min="11777" max="11777" width="28.28515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7109375" style="11" bestFit="1" customWidth="1"/>
    <col min="11783" max="11783" width="16.28515625" style="11" bestFit="1" customWidth="1"/>
    <col min="11784" max="11784" width="19.5703125" style="11" customWidth="1"/>
    <col min="11785" max="11785" width="1" style="11" customWidth="1"/>
    <col min="11786" max="11788" width="9.28515625" style="11" customWidth="1"/>
    <col min="11789" max="12032" width="9.28515625" style="11" hidden="1"/>
    <col min="12033" max="12033" width="28.28515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7109375" style="11" bestFit="1" customWidth="1"/>
    <col min="12039" max="12039" width="16.28515625" style="11" bestFit="1" customWidth="1"/>
    <col min="12040" max="12040" width="19.5703125" style="11" customWidth="1"/>
    <col min="12041" max="12041" width="1" style="11" customWidth="1"/>
    <col min="12042" max="12044" width="9.28515625" style="11" customWidth="1"/>
    <col min="12045" max="12288" width="9.28515625" style="11" hidden="1"/>
    <col min="12289" max="12289" width="28.28515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7109375" style="11" bestFit="1" customWidth="1"/>
    <col min="12295" max="12295" width="16.28515625" style="11" bestFit="1" customWidth="1"/>
    <col min="12296" max="12296" width="19.5703125" style="11" customWidth="1"/>
    <col min="12297" max="12297" width="1" style="11" customWidth="1"/>
    <col min="12298" max="12300" width="9.28515625" style="11" customWidth="1"/>
    <col min="12301" max="12544" width="9.28515625" style="11" hidden="1"/>
    <col min="12545" max="12545" width="28.28515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7109375" style="11" bestFit="1" customWidth="1"/>
    <col min="12551" max="12551" width="16.28515625" style="11" bestFit="1" customWidth="1"/>
    <col min="12552" max="12552" width="19.5703125" style="11" customWidth="1"/>
    <col min="12553" max="12553" width="1" style="11" customWidth="1"/>
    <col min="12554" max="12556" width="9.28515625" style="11" customWidth="1"/>
    <col min="12557" max="12800" width="9.28515625" style="11" hidden="1"/>
    <col min="12801" max="12801" width="28.28515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7109375" style="11" bestFit="1" customWidth="1"/>
    <col min="12807" max="12807" width="16.28515625" style="11" bestFit="1" customWidth="1"/>
    <col min="12808" max="12808" width="19.5703125" style="11" customWidth="1"/>
    <col min="12809" max="12809" width="1" style="11" customWidth="1"/>
    <col min="12810" max="12812" width="9.28515625" style="11" customWidth="1"/>
    <col min="12813" max="13056" width="9.28515625" style="11" hidden="1"/>
    <col min="13057" max="13057" width="28.28515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7109375" style="11" bestFit="1" customWidth="1"/>
    <col min="13063" max="13063" width="16.28515625" style="11" bestFit="1" customWidth="1"/>
    <col min="13064" max="13064" width="19.5703125" style="11" customWidth="1"/>
    <col min="13065" max="13065" width="1" style="11" customWidth="1"/>
    <col min="13066" max="13068" width="9.28515625" style="11" customWidth="1"/>
    <col min="13069" max="13312" width="9.28515625" style="11" hidden="1"/>
    <col min="13313" max="13313" width="28.28515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7109375" style="11" bestFit="1" customWidth="1"/>
    <col min="13319" max="13319" width="16.28515625" style="11" bestFit="1" customWidth="1"/>
    <col min="13320" max="13320" width="19.5703125" style="11" customWidth="1"/>
    <col min="13321" max="13321" width="1" style="11" customWidth="1"/>
    <col min="13322" max="13324" width="9.28515625" style="11" customWidth="1"/>
    <col min="13325" max="13568" width="9.28515625" style="11" hidden="1"/>
    <col min="13569" max="13569" width="28.28515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7109375" style="11" bestFit="1" customWidth="1"/>
    <col min="13575" max="13575" width="16.28515625" style="11" bestFit="1" customWidth="1"/>
    <col min="13576" max="13576" width="19.5703125" style="11" customWidth="1"/>
    <col min="13577" max="13577" width="1" style="11" customWidth="1"/>
    <col min="13578" max="13580" width="9.28515625" style="11" customWidth="1"/>
    <col min="13581" max="13824" width="9.28515625" style="11" hidden="1"/>
    <col min="13825" max="13825" width="28.28515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7109375" style="11" bestFit="1" customWidth="1"/>
    <col min="13831" max="13831" width="16.28515625" style="11" bestFit="1" customWidth="1"/>
    <col min="13832" max="13832" width="19.5703125" style="11" customWidth="1"/>
    <col min="13833" max="13833" width="1" style="11" customWidth="1"/>
    <col min="13834" max="13836" width="9.28515625" style="11" customWidth="1"/>
    <col min="13837" max="14080" width="9.28515625" style="11" hidden="1"/>
    <col min="14081" max="14081" width="28.28515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7109375" style="11" bestFit="1" customWidth="1"/>
    <col min="14087" max="14087" width="16.28515625" style="11" bestFit="1" customWidth="1"/>
    <col min="14088" max="14088" width="19.5703125" style="11" customWidth="1"/>
    <col min="14089" max="14089" width="1" style="11" customWidth="1"/>
    <col min="14090" max="14092" width="9.28515625" style="11" customWidth="1"/>
    <col min="14093" max="14336" width="9.28515625" style="11" hidden="1"/>
    <col min="14337" max="14337" width="28.28515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7109375" style="11" bestFit="1" customWidth="1"/>
    <col min="14343" max="14343" width="16.28515625" style="11" bestFit="1" customWidth="1"/>
    <col min="14344" max="14344" width="19.5703125" style="11" customWidth="1"/>
    <col min="14345" max="14345" width="1" style="11" customWidth="1"/>
    <col min="14346" max="14348" width="9.28515625" style="11" customWidth="1"/>
    <col min="14349" max="14592" width="9.28515625" style="11" hidden="1"/>
    <col min="14593" max="14593" width="28.28515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7109375" style="11" bestFit="1" customWidth="1"/>
    <col min="14599" max="14599" width="16.28515625" style="11" bestFit="1" customWidth="1"/>
    <col min="14600" max="14600" width="19.5703125" style="11" customWidth="1"/>
    <col min="14601" max="14601" width="1" style="11" customWidth="1"/>
    <col min="14602" max="14604" width="9.28515625" style="11" customWidth="1"/>
    <col min="14605" max="14848" width="9.28515625" style="11" hidden="1"/>
    <col min="14849" max="14849" width="28.28515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7109375" style="11" bestFit="1" customWidth="1"/>
    <col min="14855" max="14855" width="16.28515625" style="11" bestFit="1" customWidth="1"/>
    <col min="14856" max="14856" width="19.5703125" style="11" customWidth="1"/>
    <col min="14857" max="14857" width="1" style="11" customWidth="1"/>
    <col min="14858" max="14860" width="9.28515625" style="11" customWidth="1"/>
    <col min="14861" max="15104" width="9.28515625" style="11" hidden="1"/>
    <col min="15105" max="15105" width="28.28515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7109375" style="11" bestFit="1" customWidth="1"/>
    <col min="15111" max="15111" width="16.28515625" style="11" bestFit="1" customWidth="1"/>
    <col min="15112" max="15112" width="19.5703125" style="11" customWidth="1"/>
    <col min="15113" max="15113" width="1" style="11" customWidth="1"/>
    <col min="15114" max="15116" width="9.28515625" style="11" customWidth="1"/>
    <col min="15117" max="15360" width="9.28515625" style="11" hidden="1"/>
    <col min="15361" max="15361" width="28.28515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7109375" style="11" bestFit="1" customWidth="1"/>
    <col min="15367" max="15367" width="16.28515625" style="11" bestFit="1" customWidth="1"/>
    <col min="15368" max="15368" width="19.5703125" style="11" customWidth="1"/>
    <col min="15369" max="15369" width="1" style="11" customWidth="1"/>
    <col min="15370" max="15372" width="9.28515625" style="11" customWidth="1"/>
    <col min="15373" max="15616" width="9.28515625" style="11" hidden="1"/>
    <col min="15617" max="15617" width="28.28515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7109375" style="11" bestFit="1" customWidth="1"/>
    <col min="15623" max="15623" width="16.28515625" style="11" bestFit="1" customWidth="1"/>
    <col min="15624" max="15624" width="19.5703125" style="11" customWidth="1"/>
    <col min="15625" max="15625" width="1" style="11" customWidth="1"/>
    <col min="15626" max="15628" width="9.28515625" style="11" customWidth="1"/>
    <col min="15629" max="15872" width="9.28515625" style="11" hidden="1"/>
    <col min="15873" max="15873" width="28.28515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7109375" style="11" bestFit="1" customWidth="1"/>
    <col min="15879" max="15879" width="16.28515625" style="11" bestFit="1" customWidth="1"/>
    <col min="15880" max="15880" width="19.5703125" style="11" customWidth="1"/>
    <col min="15881" max="15881" width="1" style="11" customWidth="1"/>
    <col min="15882" max="15884" width="9.28515625" style="11" customWidth="1"/>
    <col min="15885" max="16128" width="9.28515625" style="11" hidden="1"/>
    <col min="16129" max="16129" width="28.28515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7109375" style="11" bestFit="1" customWidth="1"/>
    <col min="16135" max="16135" width="16.28515625" style="11" bestFit="1" customWidth="1"/>
    <col min="16136" max="16136" width="19.5703125" style="11" customWidth="1"/>
    <col min="16137" max="16137" width="1" style="11" customWidth="1"/>
    <col min="16138" max="16140" width="9.28515625" style="11" customWidth="1"/>
    <col min="16141" max="16384" width="9.28515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235" t="s">
        <v>241</v>
      </c>
      <c r="D2" s="235"/>
      <c r="E2" s="235"/>
      <c r="F2" s="235"/>
      <c r="G2" s="235"/>
      <c r="H2" s="236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147174.48627605999</v>
      </c>
      <c r="E4" s="44">
        <v>143969.64000000001</v>
      </c>
      <c r="F4" s="118">
        <v>2.2260570187297768E-2</v>
      </c>
      <c r="G4" s="44">
        <v>99376.36</v>
      </c>
      <c r="H4" s="45">
        <v>0.48202007811656622</v>
      </c>
      <c r="I4" s="11"/>
      <c r="J4" s="11"/>
      <c r="K4" s="11"/>
      <c r="L4" s="11"/>
    </row>
    <row r="5" spans="1:12" ht="14.25" customHeight="1" x14ac:dyDescent="0.25">
      <c r="B5" s="42"/>
      <c r="C5" s="43" t="s">
        <v>220</v>
      </c>
      <c r="D5" s="46">
        <v>228579.8</v>
      </c>
      <c r="E5" s="46">
        <v>223602.29</v>
      </c>
      <c r="F5" s="118">
        <v>2.2260550193828443E-2</v>
      </c>
      <c r="G5" s="46">
        <v>155613.03</v>
      </c>
      <c r="H5" s="45">
        <v>0.4699295425325245</v>
      </c>
      <c r="I5" s="11"/>
      <c r="J5" s="11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237">
        <v>46140</v>
      </c>
      <c r="E7" s="238"/>
      <c r="F7" s="238"/>
      <c r="G7" s="237">
        <v>46139</v>
      </c>
      <c r="H7" s="239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240">
        <v>907962492</v>
      </c>
      <c r="E8" s="240"/>
      <c r="F8" s="240"/>
      <c r="G8" s="240">
        <v>678174325</v>
      </c>
      <c r="H8" s="242"/>
      <c r="I8" s="11"/>
      <c r="J8" s="11"/>
      <c r="K8" s="11"/>
      <c r="L8" s="11"/>
    </row>
    <row r="9" spans="1:12" ht="15" customHeight="1" x14ac:dyDescent="0.25">
      <c r="B9" s="42"/>
      <c r="C9" s="43" t="s">
        <v>222</v>
      </c>
      <c r="D9" s="241">
        <v>68238504474.470001</v>
      </c>
      <c r="E9" s="241"/>
      <c r="F9" s="241"/>
      <c r="G9" s="241">
        <v>44136005046.599998</v>
      </c>
      <c r="H9" s="243"/>
      <c r="I9" s="11"/>
      <c r="J9" s="11"/>
      <c r="K9" s="11"/>
      <c r="L9" s="11"/>
    </row>
    <row r="10" spans="1:12" ht="15" customHeight="1" x14ac:dyDescent="0.25">
      <c r="B10" s="42"/>
      <c r="C10" s="43" t="s">
        <v>223</v>
      </c>
      <c r="D10" s="240">
        <v>72886</v>
      </c>
      <c r="E10" s="240"/>
      <c r="F10" s="240"/>
      <c r="G10" s="240">
        <v>82838</v>
      </c>
      <c r="H10" s="242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240">
        <v>39</v>
      </c>
      <c r="E11" s="240"/>
      <c r="F11" s="240"/>
      <c r="G11" s="240">
        <v>36</v>
      </c>
      <c r="H11" s="242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240">
        <v>40</v>
      </c>
      <c r="E12" s="240"/>
      <c r="F12" s="240"/>
      <c r="G12" s="240">
        <v>40</v>
      </c>
      <c r="H12" s="242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396</v>
      </c>
      <c r="D14" s="53">
        <v>0.10000000000000009</v>
      </c>
      <c r="E14" s="54">
        <v>39.6</v>
      </c>
      <c r="F14" s="55" t="s">
        <v>75</v>
      </c>
      <c r="G14" s="56">
        <v>0.1</v>
      </c>
      <c r="H14" s="68">
        <v>44.55</v>
      </c>
      <c r="I14" s="11"/>
      <c r="J14" s="11"/>
      <c r="K14" s="11"/>
      <c r="L14" s="11"/>
    </row>
    <row r="15" spans="1:12" ht="15" customHeight="1" x14ac:dyDescent="0.25">
      <c r="B15" s="37"/>
      <c r="C15" s="38" t="s">
        <v>7</v>
      </c>
      <c r="D15" s="53">
        <v>0.10000000000000009</v>
      </c>
      <c r="E15" s="54">
        <v>5.5</v>
      </c>
      <c r="F15" s="55" t="s">
        <v>186</v>
      </c>
      <c r="G15" s="56">
        <v>9.9859353023909997E-2</v>
      </c>
      <c r="H15" s="68">
        <v>6.4</v>
      </c>
      <c r="I15" s="11"/>
      <c r="J15" s="11"/>
      <c r="K15" s="11"/>
      <c r="L15" s="11"/>
    </row>
    <row r="16" spans="1:12" ht="15" customHeight="1" x14ac:dyDescent="0.25">
      <c r="B16" s="37"/>
      <c r="C16" s="38" t="s">
        <v>250</v>
      </c>
      <c r="D16" s="53">
        <v>0.10000000000000009</v>
      </c>
      <c r="E16" s="54">
        <v>324.5</v>
      </c>
      <c r="F16" s="55" t="s">
        <v>242</v>
      </c>
      <c r="G16" s="56">
        <v>9.1831802803286594E-2</v>
      </c>
      <c r="H16" s="68">
        <v>187.9</v>
      </c>
      <c r="I16" s="11"/>
      <c r="J16" s="11"/>
      <c r="K16" s="11"/>
      <c r="L16" s="11"/>
    </row>
    <row r="17" spans="2:12" ht="15" customHeight="1" x14ac:dyDescent="0.25">
      <c r="B17" s="37"/>
      <c r="C17" s="38" t="s">
        <v>251</v>
      </c>
      <c r="D17" s="53">
        <v>9.7058823529411864E-2</v>
      </c>
      <c r="E17" s="54">
        <v>3.73</v>
      </c>
      <c r="F17" s="55" t="s">
        <v>252</v>
      </c>
      <c r="G17" s="56">
        <v>8.9772727272727296E-2</v>
      </c>
      <c r="H17" s="68">
        <v>8.01</v>
      </c>
      <c r="I17" s="11"/>
      <c r="J17" s="11"/>
      <c r="K17" s="11"/>
      <c r="L17" s="11"/>
    </row>
    <row r="18" spans="2:12" ht="15" customHeight="1" x14ac:dyDescent="0.25">
      <c r="B18" s="37"/>
      <c r="C18" s="38" t="s">
        <v>10</v>
      </c>
      <c r="D18" s="53">
        <v>9.5238095238095344E-2</v>
      </c>
      <c r="E18" s="54">
        <v>2300</v>
      </c>
      <c r="F18" s="55" t="s">
        <v>253</v>
      </c>
      <c r="G18" s="56">
        <v>8.6635325721961101E-2</v>
      </c>
      <c r="H18" s="68">
        <v>68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6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6"/>
      <c r="E22" s="234"/>
      <c r="F22" s="11"/>
      <c r="G22" s="61"/>
      <c r="H22" s="69"/>
      <c r="I22" s="11"/>
      <c r="J22" s="11"/>
      <c r="K22" s="11"/>
      <c r="L22" s="11"/>
    </row>
    <row r="23" spans="2:12" x14ac:dyDescent="0.25">
      <c r="B23" s="11"/>
      <c r="D23" s="62"/>
      <c r="E23" s="62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44"/>
  <sheetViews>
    <sheetView zoomScaleNormal="100" workbookViewId="0">
      <selection activeCell="G115" sqref="G115"/>
    </sheetView>
  </sheetViews>
  <sheetFormatPr defaultColWidth="9.28515625" defaultRowHeight="15" x14ac:dyDescent="0.25"/>
  <cols>
    <col min="1" max="1" width="8.42578125" style="38" customWidth="1"/>
    <col min="2" max="2" width="39.5703125" style="38" bestFit="1" customWidth="1"/>
    <col min="3" max="4" width="13.42578125" style="38" customWidth="1"/>
    <col min="5" max="5" width="11.42578125" style="38" customWidth="1"/>
    <col min="6" max="6" width="13.28515625" style="38" customWidth="1"/>
    <col min="7" max="7" width="39.42578125" style="38" customWidth="1"/>
    <col min="8" max="9" width="13.42578125" style="38" customWidth="1"/>
    <col min="10" max="10" width="11.42578125" style="38" customWidth="1"/>
    <col min="11" max="11" width="11" style="38" customWidth="1"/>
    <col min="12" max="12" width="11.5703125" style="38" bestFit="1" customWidth="1"/>
    <col min="13" max="13" width="10.28515625" style="38" customWidth="1"/>
    <col min="14" max="16384" width="9.28515625" style="38"/>
  </cols>
  <sheetData>
    <row r="2" spans="1:12" ht="21.75" customHeight="1" x14ac:dyDescent="0.25">
      <c r="B2" s="257" t="s">
        <v>230</v>
      </c>
      <c r="C2" s="257"/>
      <c r="D2" s="257"/>
      <c r="E2" s="257"/>
      <c r="F2" s="257"/>
      <c r="G2" s="257"/>
      <c r="H2" s="257"/>
      <c r="I2" s="257"/>
      <c r="J2" s="257"/>
      <c r="K2" s="67"/>
      <c r="L2" s="67"/>
    </row>
    <row r="3" spans="1:12" ht="15.75" thickBot="1" x14ac:dyDescent="0.3"/>
    <row r="4" spans="1:12" x14ac:dyDescent="0.25">
      <c r="B4" s="258" t="s">
        <v>254</v>
      </c>
      <c r="C4" s="259"/>
      <c r="D4" s="259"/>
      <c r="E4" s="260"/>
      <c r="G4" s="267" t="s">
        <v>315</v>
      </c>
      <c r="H4" s="268"/>
      <c r="I4" s="268"/>
      <c r="J4" s="269"/>
    </row>
    <row r="5" spans="1:12" ht="15.75" thickBot="1" x14ac:dyDescent="0.3">
      <c r="A5" s="39"/>
      <c r="B5" s="261" t="s">
        <v>255</v>
      </c>
      <c r="C5" s="262"/>
      <c r="D5" s="262"/>
      <c r="E5" s="263"/>
      <c r="G5" s="270" t="s">
        <v>255</v>
      </c>
      <c r="H5" s="271"/>
      <c r="I5" s="271"/>
      <c r="J5" s="272"/>
    </row>
    <row r="6" spans="1:12" x14ac:dyDescent="0.25">
      <c r="A6" s="39"/>
      <c r="B6" s="120"/>
      <c r="C6" s="121" t="s">
        <v>256</v>
      </c>
      <c r="D6" s="121" t="s">
        <v>257</v>
      </c>
      <c r="E6" s="122"/>
      <c r="G6" s="175"/>
      <c r="H6" s="176" t="s">
        <v>256</v>
      </c>
      <c r="I6" s="176" t="s">
        <v>256</v>
      </c>
      <c r="J6" s="177"/>
    </row>
    <row r="7" spans="1:12" ht="15" customHeight="1" thickBot="1" x14ac:dyDescent="0.3">
      <c r="A7" s="39"/>
      <c r="B7" s="123"/>
      <c r="C7" s="124" t="s">
        <v>258</v>
      </c>
      <c r="D7" s="119" t="s">
        <v>258</v>
      </c>
      <c r="E7" s="125"/>
      <c r="G7" s="178"/>
      <c r="H7" s="179" t="s">
        <v>258</v>
      </c>
      <c r="I7" s="179" t="s">
        <v>258</v>
      </c>
      <c r="J7" s="180"/>
    </row>
    <row r="8" spans="1:12" ht="15" customHeight="1" x14ac:dyDescent="0.25">
      <c r="A8" s="39"/>
      <c r="B8" s="126"/>
      <c r="C8" s="127"/>
      <c r="D8" s="128"/>
      <c r="E8" s="128"/>
      <c r="G8" s="181"/>
      <c r="H8" s="182"/>
      <c r="I8" s="182"/>
      <c r="J8" s="183"/>
    </row>
    <row r="9" spans="1:12" ht="15" customHeight="1" x14ac:dyDescent="0.25">
      <c r="A9" s="39"/>
      <c r="B9" s="129" t="s">
        <v>259</v>
      </c>
      <c r="C9" s="130">
        <v>1143944.101</v>
      </c>
      <c r="D9" s="130">
        <v>1054137.442</v>
      </c>
      <c r="E9" s="131">
        <f>C9/D9-1</f>
        <v>8.5194449434991215E-2</v>
      </c>
      <c r="G9" s="184" t="s">
        <v>316</v>
      </c>
      <c r="H9" s="185">
        <v>191223.80600000001</v>
      </c>
      <c r="I9" s="185">
        <v>56003.324999999997</v>
      </c>
      <c r="J9" s="186">
        <f>H9/I9-1</f>
        <v>2.4145080850110241</v>
      </c>
    </row>
    <row r="10" spans="1:12" ht="15" customHeight="1" x14ac:dyDescent="0.25">
      <c r="A10" s="39"/>
      <c r="B10" s="129" t="s">
        <v>260</v>
      </c>
      <c r="C10" s="130">
        <v>270235.14</v>
      </c>
      <c r="D10" s="132">
        <v>267304.61599999998</v>
      </c>
      <c r="E10" s="131">
        <f>C10/D10-1</f>
        <v>1.0963237537207515E-2</v>
      </c>
      <c r="G10" s="187" t="s">
        <v>317</v>
      </c>
      <c r="H10" s="188">
        <v>-136409.399</v>
      </c>
      <c r="I10" s="188">
        <v>-41747.370000000003</v>
      </c>
      <c r="J10" s="186"/>
    </row>
    <row r="11" spans="1:12" ht="15" customHeight="1" thickBot="1" x14ac:dyDescent="0.3">
      <c r="A11" s="39"/>
      <c r="B11" s="133" t="s">
        <v>261</v>
      </c>
      <c r="C11" s="134">
        <v>-72706.422000000006</v>
      </c>
      <c r="D11" s="135">
        <v>-80191.233999999997</v>
      </c>
      <c r="E11" s="136"/>
      <c r="G11" s="189" t="s">
        <v>260</v>
      </c>
      <c r="H11" s="185">
        <v>22588.456999999999</v>
      </c>
      <c r="I11" s="185">
        <v>5042.3180000000002</v>
      </c>
      <c r="J11" s="186">
        <f>H11/I11-1</f>
        <v>3.479776364759223</v>
      </c>
    </row>
    <row r="12" spans="1:12" ht="15" customHeight="1" thickBot="1" x14ac:dyDescent="0.3">
      <c r="B12" s="137" t="s">
        <v>262</v>
      </c>
      <c r="C12" s="138">
        <f>SUM(C10:C11)</f>
        <v>197528.71799999999</v>
      </c>
      <c r="D12" s="138">
        <f>SUM(D10:D11)</f>
        <v>187113.38199999998</v>
      </c>
      <c r="E12" s="139">
        <f>C12/D12-1</f>
        <v>5.5663234177446563E-2</v>
      </c>
      <c r="G12" s="187" t="s">
        <v>261</v>
      </c>
      <c r="H12" s="188">
        <v>-8944.9009999999998</v>
      </c>
      <c r="I12" s="188">
        <v>-1725.836</v>
      </c>
      <c r="J12" s="186"/>
    </row>
    <row r="13" spans="1:12" ht="15.75" thickBot="1" x14ac:dyDescent="0.3">
      <c r="B13" s="140" t="s">
        <v>263</v>
      </c>
      <c r="C13" s="141" t="str">
        <f>C6</f>
        <v>Q1 2026</v>
      </c>
      <c r="D13" s="141" t="s">
        <v>264</v>
      </c>
      <c r="E13" s="142"/>
      <c r="G13" s="184" t="s">
        <v>318</v>
      </c>
      <c r="H13" s="190">
        <f>SUM(H11:H12)</f>
        <v>13643.555999999999</v>
      </c>
      <c r="I13" s="190">
        <f>SUM(I11:I12)</f>
        <v>3316.482</v>
      </c>
      <c r="J13" s="191">
        <f>H13/I13-1</f>
        <v>3.1138640282082033</v>
      </c>
    </row>
    <row r="14" spans="1:12" ht="15" customHeight="1" thickBot="1" x14ac:dyDescent="0.3">
      <c r="B14" s="129" t="s">
        <v>265</v>
      </c>
      <c r="C14" s="141"/>
      <c r="D14" s="141"/>
      <c r="E14" s="142"/>
      <c r="G14" s="192" t="s">
        <v>263</v>
      </c>
      <c r="H14" s="185" t="str">
        <f>H6</f>
        <v>Q1 2026</v>
      </c>
      <c r="I14" s="185" t="s">
        <v>264</v>
      </c>
      <c r="J14" s="186"/>
    </row>
    <row r="15" spans="1:12" ht="15" customHeight="1" x14ac:dyDescent="0.25">
      <c r="B15" s="133" t="s">
        <v>266</v>
      </c>
      <c r="C15" s="143">
        <v>9378733.8920000009</v>
      </c>
      <c r="D15" s="143">
        <v>8464984.1679999996</v>
      </c>
      <c r="E15" s="136">
        <f t="shared" ref="E15:E30" si="0">C15/D15-1</f>
        <v>0.10794464654219094</v>
      </c>
      <c r="G15" s="193" t="s">
        <v>265</v>
      </c>
      <c r="H15" s="194"/>
      <c r="I15" s="194"/>
      <c r="J15" s="195"/>
    </row>
    <row r="16" spans="1:12" ht="15" customHeight="1" x14ac:dyDescent="0.25">
      <c r="B16" s="133" t="s">
        <v>267</v>
      </c>
      <c r="C16" s="143">
        <v>428951.73200000002</v>
      </c>
      <c r="D16" s="143">
        <v>315963.84000000003</v>
      </c>
      <c r="E16" s="136">
        <f t="shared" si="0"/>
        <v>0.35759754027549473</v>
      </c>
      <c r="G16" s="193" t="s">
        <v>319</v>
      </c>
      <c r="H16" s="194"/>
      <c r="I16" s="194"/>
      <c r="J16" s="195"/>
    </row>
    <row r="17" spans="2:10" ht="15" customHeight="1" x14ac:dyDescent="0.25">
      <c r="B17" s="133" t="s">
        <v>268</v>
      </c>
      <c r="C17" s="143">
        <v>91236.183999999994</v>
      </c>
      <c r="D17" s="143">
        <v>79730.364000000001</v>
      </c>
      <c r="E17" s="136">
        <f t="shared" si="0"/>
        <v>0.14430913672989121</v>
      </c>
      <c r="G17" s="196" t="s">
        <v>320</v>
      </c>
      <c r="H17" s="194">
        <v>112846.72199999999</v>
      </c>
      <c r="I17" s="194">
        <v>114814.024</v>
      </c>
      <c r="J17" s="197">
        <f t="shared" ref="J17:J28" si="1">H17/I17-1</f>
        <v>-1.7134683825732022E-2</v>
      </c>
    </row>
    <row r="18" spans="2:10" ht="15" customHeight="1" x14ac:dyDescent="0.25">
      <c r="B18" s="133" t="s">
        <v>269</v>
      </c>
      <c r="C18" s="143">
        <v>4540988.3550000004</v>
      </c>
      <c r="D18" s="143">
        <v>4157737.398</v>
      </c>
      <c r="E18" s="136">
        <f t="shared" si="0"/>
        <v>9.2177768895254308E-2</v>
      </c>
      <c r="G18" s="196" t="s">
        <v>321</v>
      </c>
      <c r="H18" s="194">
        <v>165903.83799999999</v>
      </c>
      <c r="I18" s="194">
        <v>168386.16399999999</v>
      </c>
      <c r="J18" s="197">
        <f t="shared" si="1"/>
        <v>-1.474186442064207E-2</v>
      </c>
    </row>
    <row r="19" spans="2:10" x14ac:dyDescent="0.25">
      <c r="B19" s="133" t="s">
        <v>270</v>
      </c>
      <c r="C19" s="143">
        <v>15954958.596999999</v>
      </c>
      <c r="D19" s="143">
        <v>16955007.278000001</v>
      </c>
      <c r="E19" s="136">
        <f t="shared" si="0"/>
        <v>-5.898249789002552E-2</v>
      </c>
      <c r="G19" s="196" t="s">
        <v>322</v>
      </c>
      <c r="H19" s="194">
        <v>1116.6099999999999</v>
      </c>
      <c r="I19" s="194">
        <v>1116.6099999999999</v>
      </c>
      <c r="J19" s="197">
        <f t="shared" si="1"/>
        <v>0</v>
      </c>
    </row>
    <row r="20" spans="2:10" x14ac:dyDescent="0.25">
      <c r="B20" s="133" t="s">
        <v>271</v>
      </c>
      <c r="C20" s="143">
        <v>3442368.0320000001</v>
      </c>
      <c r="D20" s="143">
        <v>3281946.0529999998</v>
      </c>
      <c r="E20" s="136">
        <f t="shared" si="0"/>
        <v>4.8880138920430971E-2</v>
      </c>
      <c r="G20" s="196" t="s">
        <v>323</v>
      </c>
      <c r="H20" s="194">
        <v>10.372</v>
      </c>
      <c r="I20" s="194">
        <v>10.372</v>
      </c>
      <c r="J20" s="197">
        <f t="shared" si="1"/>
        <v>0</v>
      </c>
    </row>
    <row r="21" spans="2:10" x14ac:dyDescent="0.25">
      <c r="B21" s="133" t="s">
        <v>272</v>
      </c>
      <c r="C21" s="143">
        <v>11440306.374</v>
      </c>
      <c r="D21" s="143">
        <v>12721240.136</v>
      </c>
      <c r="E21" s="136">
        <f t="shared" si="0"/>
        <v>-0.10069252276553364</v>
      </c>
      <c r="G21" s="196" t="s">
        <v>303</v>
      </c>
      <c r="H21" s="194">
        <v>4890.9080000000004</v>
      </c>
      <c r="I21" s="194">
        <v>4640.1790000000001</v>
      </c>
      <c r="J21" s="197">
        <f t="shared" si="1"/>
        <v>5.4034337899464768E-2</v>
      </c>
    </row>
    <row r="22" spans="2:10" x14ac:dyDescent="0.25">
      <c r="B22" s="133" t="s">
        <v>273</v>
      </c>
      <c r="C22" s="143">
        <v>86562.569000000003</v>
      </c>
      <c r="D22" s="143">
        <v>134365.628</v>
      </c>
      <c r="E22" s="136">
        <f t="shared" si="0"/>
        <v>-0.35576850799967974</v>
      </c>
      <c r="G22" s="196" t="s">
        <v>324</v>
      </c>
      <c r="H22" s="194">
        <v>0</v>
      </c>
      <c r="I22" s="194">
        <v>0</v>
      </c>
      <c r="J22" s="197" t="e">
        <f t="shared" si="1"/>
        <v>#DIV/0!</v>
      </c>
    </row>
    <row r="23" spans="2:10" x14ac:dyDescent="0.25">
      <c r="B23" s="133" t="s">
        <v>274</v>
      </c>
      <c r="C23" s="143">
        <v>1957352.9550000001</v>
      </c>
      <c r="D23" s="143">
        <v>2004620.148</v>
      </c>
      <c r="E23" s="136">
        <f t="shared" si="0"/>
        <v>-2.3579126971839615E-2</v>
      </c>
      <c r="G23" s="196" t="s">
        <v>325</v>
      </c>
      <c r="H23" s="194">
        <v>1781.6690000000001</v>
      </c>
      <c r="I23" s="194">
        <v>1235.6690000000001</v>
      </c>
      <c r="J23" s="197">
        <f t="shared" si="1"/>
        <v>0.44186590421868632</v>
      </c>
    </row>
    <row r="24" spans="2:10" x14ac:dyDescent="0.25">
      <c r="B24" s="133" t="s">
        <v>275</v>
      </c>
      <c r="C24" s="143">
        <v>722.22299999999996</v>
      </c>
      <c r="D24" s="143">
        <v>1045.3889999999999</v>
      </c>
      <c r="E24" s="136">
        <f t="shared" si="0"/>
        <v>-0.30913468574855862</v>
      </c>
      <c r="G24" s="196" t="s">
        <v>326</v>
      </c>
      <c r="H24" s="194">
        <v>14564.766</v>
      </c>
      <c r="I24" s="194">
        <v>13910.93</v>
      </c>
      <c r="J24" s="197">
        <f t="shared" si="1"/>
        <v>4.7001602337154891E-2</v>
      </c>
    </row>
    <row r="25" spans="2:10" x14ac:dyDescent="0.25">
      <c r="B25" s="133" t="s">
        <v>276</v>
      </c>
      <c r="C25" s="143">
        <v>43809.756999999998</v>
      </c>
      <c r="D25" s="143">
        <v>57427.288</v>
      </c>
      <c r="E25" s="136">
        <f t="shared" si="0"/>
        <v>-0.23712648593121799</v>
      </c>
      <c r="G25" s="196" t="s">
        <v>327</v>
      </c>
      <c r="H25" s="194">
        <v>0</v>
      </c>
      <c r="I25" s="194">
        <v>0</v>
      </c>
      <c r="J25" s="197" t="e">
        <f t="shared" si="1"/>
        <v>#DIV/0!</v>
      </c>
    </row>
    <row r="26" spans="2:10" x14ac:dyDescent="0.25">
      <c r="B26" s="133" t="s">
        <v>277</v>
      </c>
      <c r="C26" s="143">
        <v>958643.82200000004</v>
      </c>
      <c r="D26" s="143">
        <v>962643.603</v>
      </c>
      <c r="E26" s="136">
        <f t="shared" si="0"/>
        <v>-4.1549967065017679E-3</v>
      </c>
      <c r="G26" s="196" t="s">
        <v>328</v>
      </c>
      <c r="H26" s="194">
        <v>885.31500000000005</v>
      </c>
      <c r="I26" s="194">
        <v>806.22699999999998</v>
      </c>
      <c r="J26" s="197">
        <f t="shared" si="1"/>
        <v>9.8096441820975988E-2</v>
      </c>
    </row>
    <row r="27" spans="2:10" x14ac:dyDescent="0.25">
      <c r="B27" s="133" t="s">
        <v>278</v>
      </c>
      <c r="C27" s="143">
        <v>24305.575000000001</v>
      </c>
      <c r="D27" s="143">
        <v>30754.025000000001</v>
      </c>
      <c r="E27" s="136">
        <f t="shared" si="0"/>
        <v>-0.20967824536788271</v>
      </c>
      <c r="G27" s="196" t="s">
        <v>302</v>
      </c>
      <c r="H27" s="194">
        <v>920.07899999999995</v>
      </c>
      <c r="I27" s="194">
        <v>927.92600000000004</v>
      </c>
      <c r="J27" s="197">
        <f t="shared" si="1"/>
        <v>-8.4564932979570573E-3</v>
      </c>
    </row>
    <row r="28" spans="2:10" x14ac:dyDescent="0.25">
      <c r="B28" s="133" t="s">
        <v>279</v>
      </c>
      <c r="C28" s="143">
        <v>475505.93599999999</v>
      </c>
      <c r="D28" s="143">
        <v>487479.66200000001</v>
      </c>
      <c r="E28" s="136">
        <f t="shared" si="0"/>
        <v>-2.456251395365916E-2</v>
      </c>
      <c r="G28" s="193" t="s">
        <v>329</v>
      </c>
      <c r="H28" s="198">
        <f>SUM(H17:H27)</f>
        <v>302920.27899999998</v>
      </c>
      <c r="I28" s="198">
        <f>SUM(I17:I27)</f>
        <v>305848.10099999991</v>
      </c>
      <c r="J28" s="195">
        <f t="shared" si="1"/>
        <v>-9.5727977071857762E-3</v>
      </c>
    </row>
    <row r="29" spans="2:10" x14ac:dyDescent="0.25">
      <c r="B29" s="133" t="s">
        <v>280</v>
      </c>
      <c r="C29" s="143">
        <v>4075.0030000000002</v>
      </c>
      <c r="D29" s="143">
        <v>4224.7550000000001</v>
      </c>
      <c r="E29" s="136">
        <f t="shared" si="0"/>
        <v>-3.5446315821864194E-2</v>
      </c>
      <c r="G29" s="193"/>
      <c r="H29" s="198"/>
      <c r="I29" s="198"/>
      <c r="J29" s="195"/>
    </row>
    <row r="30" spans="2:10" x14ac:dyDescent="0.25">
      <c r="B30" s="129" t="s">
        <v>281</v>
      </c>
      <c r="C30" s="144">
        <f>SUM(C15:C29)</f>
        <v>48828521.00599999</v>
      </c>
      <c r="D30" s="144">
        <f>SUM(D15:D29)</f>
        <v>49659169.735000007</v>
      </c>
      <c r="E30" s="131">
        <f t="shared" si="0"/>
        <v>-1.6726995908966424E-2</v>
      </c>
      <c r="G30" s="193" t="s">
        <v>330</v>
      </c>
      <c r="H30" s="194"/>
      <c r="I30" s="194"/>
      <c r="J30" s="195"/>
    </row>
    <row r="31" spans="2:10" x14ac:dyDescent="0.25">
      <c r="B31" s="129"/>
      <c r="C31" s="145"/>
      <c r="D31" s="145"/>
      <c r="E31" s="142"/>
      <c r="G31" s="196" t="s">
        <v>331</v>
      </c>
      <c r="H31" s="194">
        <v>189546.72</v>
      </c>
      <c r="I31" s="194">
        <v>214532.63</v>
      </c>
      <c r="J31" s="197">
        <f t="shared" ref="J31:J37" si="2">H31/I31-1</f>
        <v>-0.11646671184705093</v>
      </c>
    </row>
    <row r="32" spans="2:10" x14ac:dyDescent="0.25">
      <c r="B32" s="129" t="s">
        <v>282</v>
      </c>
      <c r="C32" s="145"/>
      <c r="D32" s="145"/>
      <c r="E32" s="142"/>
      <c r="G32" s="196" t="s">
        <v>302</v>
      </c>
      <c r="H32" s="194">
        <v>27483.873</v>
      </c>
      <c r="I32" s="194">
        <v>25672.348999999998</v>
      </c>
      <c r="J32" s="197">
        <f t="shared" si="2"/>
        <v>7.0563235175713723E-2</v>
      </c>
    </row>
    <row r="33" spans="2:10" x14ac:dyDescent="0.25">
      <c r="B33" s="133" t="s">
        <v>283</v>
      </c>
      <c r="C33" s="143">
        <v>2481672.8190000001</v>
      </c>
      <c r="D33" s="143">
        <v>3763926.622</v>
      </c>
      <c r="E33" s="136">
        <f t="shared" ref="E33:E42" si="3">C33/D33-1</f>
        <v>-0.3406691818871489</v>
      </c>
      <c r="G33" s="196" t="s">
        <v>332</v>
      </c>
      <c r="H33" s="194">
        <v>77562.351999999999</v>
      </c>
      <c r="I33" s="194">
        <v>50910.618999999999</v>
      </c>
      <c r="J33" s="197">
        <f t="shared" si="2"/>
        <v>0.52350047050105597</v>
      </c>
    </row>
    <row r="34" spans="2:10" x14ac:dyDescent="0.25">
      <c r="B34" s="133" t="s">
        <v>284</v>
      </c>
      <c r="C34" s="143">
        <v>36807960.001999997</v>
      </c>
      <c r="D34" s="143">
        <v>36437296.175999999</v>
      </c>
      <c r="E34" s="136">
        <f t="shared" si="3"/>
        <v>1.0172649040961046E-2</v>
      </c>
      <c r="G34" s="196" t="s">
        <v>333</v>
      </c>
      <c r="H34" s="194">
        <v>23.501000000000001</v>
      </c>
      <c r="I34" s="194">
        <v>23.501000000000001</v>
      </c>
      <c r="J34" s="197">
        <f t="shared" si="2"/>
        <v>0</v>
      </c>
    </row>
    <row r="35" spans="2:10" x14ac:dyDescent="0.25">
      <c r="B35" s="133" t="s">
        <v>268</v>
      </c>
      <c r="C35" s="143">
        <v>23941.686000000002</v>
      </c>
      <c r="D35" s="143">
        <v>11863.583000000001</v>
      </c>
      <c r="E35" s="136">
        <f t="shared" si="3"/>
        <v>1.0180822269292507</v>
      </c>
      <c r="G35" s="193" t="s">
        <v>334</v>
      </c>
      <c r="H35" s="198">
        <f>SUM(H31:H34)</f>
        <v>294616.446</v>
      </c>
      <c r="I35" s="198">
        <f>SUM(I31:I34)</f>
        <v>291139.09899999999</v>
      </c>
      <c r="J35" s="195">
        <f t="shared" si="2"/>
        <v>1.1943936805272726E-2</v>
      </c>
    </row>
    <row r="36" spans="2:10" x14ac:dyDescent="0.25">
      <c r="B36" s="133" t="s">
        <v>285</v>
      </c>
      <c r="C36" s="143">
        <v>2638536.8330000001</v>
      </c>
      <c r="D36" s="143">
        <v>2588284.2549999999</v>
      </c>
      <c r="E36" s="136">
        <f t="shared" si="3"/>
        <v>1.9415401497313578E-2</v>
      </c>
      <c r="G36" s="196" t="s">
        <v>335</v>
      </c>
      <c r="H36" s="194">
        <v>70.897000000000006</v>
      </c>
      <c r="I36" s="194">
        <v>70.897000000000006</v>
      </c>
      <c r="J36" s="197">
        <f t="shared" si="2"/>
        <v>0</v>
      </c>
    </row>
    <row r="37" spans="2:10" x14ac:dyDescent="0.25">
      <c r="B37" s="133" t="s">
        <v>286</v>
      </c>
      <c r="C37" s="134">
        <v>2535408.9739999999</v>
      </c>
      <c r="D37" s="134">
        <v>2319377.327</v>
      </c>
      <c r="E37" s="146">
        <f t="shared" si="3"/>
        <v>9.314208795833423E-2</v>
      </c>
      <c r="G37" s="193" t="s">
        <v>281</v>
      </c>
      <c r="H37" s="198">
        <f>SUM(H28,H35:H36)</f>
        <v>597607.62199999997</v>
      </c>
      <c r="I37" s="198">
        <f>SUM(I28,I35:I36)</f>
        <v>597058.09699999995</v>
      </c>
      <c r="J37" s="195">
        <f t="shared" si="2"/>
        <v>9.2038781947878512E-4</v>
      </c>
    </row>
    <row r="38" spans="2:10" x14ac:dyDescent="0.25">
      <c r="B38" s="133" t="s">
        <v>287</v>
      </c>
      <c r="C38" s="134">
        <v>128015.38</v>
      </c>
      <c r="D38" s="134">
        <v>116386.662</v>
      </c>
      <c r="E38" s="146">
        <f t="shared" si="3"/>
        <v>9.9914524569834295E-2</v>
      </c>
      <c r="G38" s="193"/>
      <c r="H38" s="194"/>
      <c r="I38" s="194"/>
      <c r="J38" s="195"/>
    </row>
    <row r="39" spans="2:10" x14ac:dyDescent="0.25">
      <c r="B39" s="133" t="s">
        <v>288</v>
      </c>
      <c r="C39" s="134">
        <v>138494.55499999999</v>
      </c>
      <c r="D39" s="134">
        <v>177543.36900000001</v>
      </c>
      <c r="E39" s="146">
        <f t="shared" si="3"/>
        <v>-0.21993957994567515</v>
      </c>
      <c r="G39" s="193" t="s">
        <v>306</v>
      </c>
      <c r="H39" s="194"/>
      <c r="I39" s="194"/>
      <c r="J39" s="195"/>
    </row>
    <row r="40" spans="2:10" x14ac:dyDescent="0.25">
      <c r="B40" s="133" t="s">
        <v>289</v>
      </c>
      <c r="C40" s="134">
        <v>55098.654999999999</v>
      </c>
      <c r="D40" s="134">
        <v>66796.913</v>
      </c>
      <c r="E40" s="146">
        <f t="shared" si="3"/>
        <v>-0.17513171604202726</v>
      </c>
      <c r="G40" s="193" t="s">
        <v>336</v>
      </c>
      <c r="H40" s="194"/>
      <c r="I40" s="194"/>
      <c r="J40" s="195"/>
    </row>
    <row r="41" spans="2:10" x14ac:dyDescent="0.25">
      <c r="B41" s="133" t="s">
        <v>290</v>
      </c>
      <c r="C41" s="134">
        <v>49001.428</v>
      </c>
      <c r="D41" s="134">
        <v>54422.154000000002</v>
      </c>
      <c r="E41" s="146">
        <f t="shared" si="3"/>
        <v>-9.9605135070545026E-2</v>
      </c>
      <c r="G41" s="196" t="s">
        <v>337</v>
      </c>
      <c r="H41" s="194">
        <v>53986.152000000002</v>
      </c>
      <c r="I41" s="194">
        <v>77864.346999999994</v>
      </c>
      <c r="J41" s="197">
        <f t="shared" ref="J41:J50" si="4">H41/I41-1</f>
        <v>-0.30666403713627743</v>
      </c>
    </row>
    <row r="42" spans="2:10" x14ac:dyDescent="0.25">
      <c r="B42" s="129" t="s">
        <v>291</v>
      </c>
      <c r="C42" s="130">
        <f>SUM(C33:C41)</f>
        <v>44858130.331999995</v>
      </c>
      <c r="D42" s="130">
        <f>SUM(D33:D41)</f>
        <v>45535897.061000004</v>
      </c>
      <c r="E42" s="147">
        <f t="shared" si="3"/>
        <v>-1.4884229206950095E-2</v>
      </c>
      <c r="G42" s="196" t="s">
        <v>338</v>
      </c>
      <c r="H42" s="194">
        <v>7588.0249999999996</v>
      </c>
      <c r="I42" s="194">
        <v>6222.4639999999999</v>
      </c>
      <c r="J42" s="197">
        <f t="shared" si="4"/>
        <v>0.21945663325653619</v>
      </c>
    </row>
    <row r="43" spans="2:10" x14ac:dyDescent="0.25">
      <c r="B43" s="129"/>
      <c r="C43" s="148"/>
      <c r="D43" s="148"/>
      <c r="E43" s="149"/>
      <c r="G43" s="196" t="s">
        <v>339</v>
      </c>
      <c r="H43" s="194">
        <v>30089.580999999998</v>
      </c>
      <c r="I43" s="194">
        <v>21148.245999999999</v>
      </c>
      <c r="J43" s="197">
        <f t="shared" si="4"/>
        <v>0.42279321887971233</v>
      </c>
    </row>
    <row r="44" spans="2:10" x14ac:dyDescent="0.25">
      <c r="B44" s="129" t="s">
        <v>292</v>
      </c>
      <c r="C44" s="148"/>
      <c r="D44" s="148"/>
      <c r="E44" s="149"/>
      <c r="G44" s="196" t="s">
        <v>340</v>
      </c>
      <c r="H44" s="194">
        <v>186806.98800000001</v>
      </c>
      <c r="I44" s="194">
        <v>185230.59599999999</v>
      </c>
      <c r="J44" s="197">
        <f t="shared" si="4"/>
        <v>8.5104298860001482E-3</v>
      </c>
    </row>
    <row r="45" spans="2:10" x14ac:dyDescent="0.25">
      <c r="B45" s="133" t="s">
        <v>293</v>
      </c>
      <c r="C45" s="134">
        <v>353513.23599999998</v>
      </c>
      <c r="D45" s="134">
        <v>353513.23599999998</v>
      </c>
      <c r="E45" s="146">
        <f t="shared" ref="E45:E50" si="5">C45/D45-1</f>
        <v>0</v>
      </c>
      <c r="G45" s="196" t="s">
        <v>341</v>
      </c>
      <c r="H45" s="194">
        <v>2603.902</v>
      </c>
      <c r="I45" s="194">
        <v>2603.902</v>
      </c>
      <c r="J45" s="197">
        <f t="shared" si="4"/>
        <v>0</v>
      </c>
    </row>
    <row r="46" spans="2:10" x14ac:dyDescent="0.25">
      <c r="B46" s="133" t="s">
        <v>294</v>
      </c>
      <c r="C46" s="134">
        <v>2416700.8739999998</v>
      </c>
      <c r="D46" s="134">
        <v>2502649.0869999998</v>
      </c>
      <c r="E46" s="146">
        <f t="shared" si="5"/>
        <v>-3.4342894274094427E-2</v>
      </c>
      <c r="G46" s="196" t="s">
        <v>342</v>
      </c>
      <c r="H46" s="194">
        <v>1218.8209999999999</v>
      </c>
      <c r="I46" s="194">
        <v>1030.0940000000001</v>
      </c>
      <c r="J46" s="197">
        <f t="shared" si="4"/>
        <v>0.1832133766432964</v>
      </c>
    </row>
    <row r="47" spans="2:10" x14ac:dyDescent="0.25">
      <c r="B47" s="129" t="s">
        <v>292</v>
      </c>
      <c r="C47" s="130">
        <f>SUM(C45:C46)</f>
        <v>2770214.11</v>
      </c>
      <c r="D47" s="130">
        <f>SUM(D45:D46)</f>
        <v>2856162.3229999999</v>
      </c>
      <c r="E47" s="147">
        <f t="shared" si="5"/>
        <v>-3.0092201800954843E-2</v>
      </c>
      <c r="G47" s="196" t="s">
        <v>343</v>
      </c>
      <c r="H47" s="194">
        <v>326.80200000000002</v>
      </c>
      <c r="I47" s="194">
        <v>326.80200000000002</v>
      </c>
      <c r="J47" s="197">
        <f t="shared" si="4"/>
        <v>0</v>
      </c>
    </row>
    <row r="48" spans="2:10" x14ac:dyDescent="0.25">
      <c r="B48" s="133" t="s">
        <v>295</v>
      </c>
      <c r="C48" s="134">
        <v>31421.462</v>
      </c>
      <c r="D48" s="134">
        <v>31421.462</v>
      </c>
      <c r="E48" s="146">
        <f t="shared" si="5"/>
        <v>0</v>
      </c>
      <c r="G48" s="196" t="s">
        <v>344</v>
      </c>
      <c r="H48" s="194">
        <v>34.795999999999999</v>
      </c>
      <c r="I48" s="194">
        <v>25.356000000000002</v>
      </c>
      <c r="J48" s="197">
        <f t="shared" si="4"/>
        <v>0.37229846979018766</v>
      </c>
    </row>
    <row r="49" spans="2:10" ht="15.75" thickBot="1" x14ac:dyDescent="0.3">
      <c r="B49" s="133" t="s">
        <v>296</v>
      </c>
      <c r="C49" s="134">
        <v>1168755.102</v>
      </c>
      <c r="D49" s="134">
        <v>1235688.889</v>
      </c>
      <c r="E49" s="146">
        <f t="shared" si="5"/>
        <v>-5.4167183662359508E-2</v>
      </c>
      <c r="G49" s="196" t="s">
        <v>345</v>
      </c>
      <c r="H49" s="194">
        <v>99.792000000000002</v>
      </c>
      <c r="I49" s="194">
        <v>144.37299999999999</v>
      </c>
      <c r="J49" s="197">
        <f t="shared" si="4"/>
        <v>-0.30879042480242147</v>
      </c>
    </row>
    <row r="50" spans="2:10" ht="15.75" thickBot="1" x14ac:dyDescent="0.3">
      <c r="B50" s="150" t="s">
        <v>297</v>
      </c>
      <c r="C50" s="151">
        <f>SUM(C47:C49)</f>
        <v>3970390.6739999996</v>
      </c>
      <c r="D50" s="151">
        <f>SUM(D47:D49)</f>
        <v>4123272.6739999996</v>
      </c>
      <c r="E50" s="152">
        <f t="shared" si="5"/>
        <v>-3.7077829211738411E-2</v>
      </c>
      <c r="G50" s="193" t="s">
        <v>346</v>
      </c>
      <c r="H50" s="198">
        <f>SUM(H41:H49)</f>
        <v>282754.85900000005</v>
      </c>
      <c r="I50" s="198">
        <f>SUM(I41:I49)</f>
        <v>294596.18000000005</v>
      </c>
      <c r="J50" s="195">
        <f t="shared" si="4"/>
        <v>-4.0195093500533519E-2</v>
      </c>
    </row>
    <row r="51" spans="2:10" ht="15.75" thickBot="1" x14ac:dyDescent="0.3">
      <c r="G51" s="193"/>
      <c r="H51" s="198"/>
      <c r="I51" s="198"/>
      <c r="J51" s="195"/>
    </row>
    <row r="52" spans="2:10" x14ac:dyDescent="0.25">
      <c r="B52" s="264" t="s">
        <v>298</v>
      </c>
      <c r="C52" s="265"/>
      <c r="D52" s="265"/>
      <c r="E52" s="266"/>
      <c r="G52" s="193" t="s">
        <v>347</v>
      </c>
      <c r="H52" s="194"/>
      <c r="I52" s="194"/>
      <c r="J52" s="195"/>
    </row>
    <row r="53" spans="2:10" ht="15.75" thickBot="1" x14ac:dyDescent="0.3">
      <c r="B53" s="250" t="s">
        <v>299</v>
      </c>
      <c r="C53" s="251"/>
      <c r="D53" s="251"/>
      <c r="E53" s="252"/>
      <c r="G53" s="196" t="s">
        <v>348</v>
      </c>
      <c r="H53" s="194">
        <v>157456.446</v>
      </c>
      <c r="I53" s="194">
        <v>159584.296</v>
      </c>
      <c r="J53" s="197">
        <f t="shared" ref="J53:J60" si="6">H53/I53-1</f>
        <v>-1.3333705466858747E-2</v>
      </c>
    </row>
    <row r="54" spans="2:10" x14ac:dyDescent="0.25">
      <c r="B54" s="155"/>
      <c r="C54" s="153" t="s">
        <v>256</v>
      </c>
      <c r="D54" s="153" t="s">
        <v>257</v>
      </c>
      <c r="E54" s="156"/>
      <c r="G54" s="196" t="s">
        <v>310</v>
      </c>
      <c r="H54" s="194">
        <v>68433.421000000002</v>
      </c>
      <c r="I54" s="194">
        <v>68540.95</v>
      </c>
      <c r="J54" s="197">
        <f t="shared" si="6"/>
        <v>-1.5688285616116682E-3</v>
      </c>
    </row>
    <row r="55" spans="2:10" ht="15.75" thickBot="1" x14ac:dyDescent="0.3">
      <c r="B55" s="157"/>
      <c r="C55" s="154" t="s">
        <v>258</v>
      </c>
      <c r="D55" s="154" t="s">
        <v>258</v>
      </c>
      <c r="E55" s="158"/>
      <c r="G55" s="196" t="s">
        <v>345</v>
      </c>
      <c r="H55" s="194">
        <v>213.011</v>
      </c>
      <c r="I55" s="194">
        <v>213.001</v>
      </c>
      <c r="J55" s="197">
        <f t="shared" si="6"/>
        <v>4.694813639360973E-5</v>
      </c>
    </row>
    <row r="56" spans="2:10" x14ac:dyDescent="0.25">
      <c r="B56" s="159"/>
      <c r="C56" s="160"/>
      <c r="D56" s="160"/>
      <c r="E56" s="161"/>
      <c r="G56" s="196" t="s">
        <v>349</v>
      </c>
      <c r="H56" s="194">
        <v>3494.6979999999999</v>
      </c>
      <c r="I56" s="194">
        <v>3147.2139999999999</v>
      </c>
      <c r="J56" s="197">
        <f t="shared" si="6"/>
        <v>0.11041003249222969</v>
      </c>
    </row>
    <row r="57" spans="2:10" x14ac:dyDescent="0.25">
      <c r="B57" s="162" t="s">
        <v>259</v>
      </c>
      <c r="C57" s="163">
        <v>17169.086000000003</v>
      </c>
      <c r="D57" s="163">
        <v>13098.367</v>
      </c>
      <c r="E57" s="164">
        <f>C57/D57-1</f>
        <v>0.31078064922138782</v>
      </c>
      <c r="G57" s="196" t="s">
        <v>342</v>
      </c>
      <c r="H57" s="194">
        <v>1244.7819999999999</v>
      </c>
      <c r="I57" s="194">
        <v>1145.221</v>
      </c>
      <c r="J57" s="197">
        <f t="shared" si="6"/>
        <v>8.6936058629731638E-2</v>
      </c>
    </row>
    <row r="58" spans="2:10" x14ac:dyDescent="0.25">
      <c r="B58" s="162" t="s">
        <v>260</v>
      </c>
      <c r="C58" s="163">
        <v>11630.885</v>
      </c>
      <c r="D58" s="163">
        <v>6728.1689999999999</v>
      </c>
      <c r="E58" s="164">
        <f>C58/D58-1</f>
        <v>0.72868502559908954</v>
      </c>
      <c r="G58" s="196" t="s">
        <v>343</v>
      </c>
      <c r="H58" s="194">
        <v>60.664999999999999</v>
      </c>
      <c r="I58" s="194">
        <v>60.664999999999999</v>
      </c>
      <c r="J58" s="197">
        <f t="shared" si="6"/>
        <v>0</v>
      </c>
    </row>
    <row r="59" spans="2:10" ht="15.75" thickBot="1" x14ac:dyDescent="0.3">
      <c r="B59" s="165" t="s">
        <v>261</v>
      </c>
      <c r="C59" s="166">
        <v>-1838.3510000000001</v>
      </c>
      <c r="D59" s="166">
        <v>-835.01700000000005</v>
      </c>
      <c r="E59" s="164"/>
      <c r="G59" s="193" t="s">
        <v>350</v>
      </c>
      <c r="H59" s="198">
        <f>SUM(H53:H58)</f>
        <v>230903.02300000002</v>
      </c>
      <c r="I59" s="198">
        <f>SUM(I53:I58)</f>
        <v>232691.34699999998</v>
      </c>
      <c r="J59" s="195">
        <f t="shared" si="6"/>
        <v>-7.6853910687102456E-3</v>
      </c>
    </row>
    <row r="60" spans="2:10" ht="15.75" thickBot="1" x14ac:dyDescent="0.3">
      <c r="B60" s="162" t="s">
        <v>262</v>
      </c>
      <c r="C60" s="167">
        <f>SUM(C58:C59)</f>
        <v>9792.5339999999997</v>
      </c>
      <c r="D60" s="167">
        <f>SUM(D58:D59)</f>
        <v>5893.152</v>
      </c>
      <c r="E60" s="168">
        <f>C60/D60-1</f>
        <v>0.66168020101975977</v>
      </c>
      <c r="G60" s="193" t="s">
        <v>291</v>
      </c>
      <c r="H60" s="198">
        <f>SUM(H50,H59:H59)</f>
        <v>513657.8820000001</v>
      </c>
      <c r="I60" s="198">
        <f>SUM(I50,I59:I59)</f>
        <v>527287.527</v>
      </c>
      <c r="J60" s="195">
        <f t="shared" si="6"/>
        <v>-2.5848601194012111E-2</v>
      </c>
    </row>
    <row r="61" spans="2:10" ht="15.75" thickBot="1" x14ac:dyDescent="0.3">
      <c r="B61" s="169" t="s">
        <v>263</v>
      </c>
      <c r="C61" s="170" t="str">
        <f>C54</f>
        <v>Q1 2026</v>
      </c>
      <c r="D61" s="170" t="s">
        <v>264</v>
      </c>
      <c r="E61" s="164"/>
      <c r="G61" s="193"/>
      <c r="H61" s="198"/>
      <c r="I61" s="198"/>
      <c r="J61" s="195"/>
    </row>
    <row r="62" spans="2:10" x14ac:dyDescent="0.25">
      <c r="B62" s="171" t="s">
        <v>265</v>
      </c>
      <c r="C62" s="172"/>
      <c r="D62" s="172"/>
      <c r="E62" s="164"/>
      <c r="G62" s="193" t="s">
        <v>292</v>
      </c>
      <c r="H62" s="194"/>
      <c r="I62" s="194"/>
      <c r="J62" s="195"/>
    </row>
    <row r="63" spans="2:10" x14ac:dyDescent="0.25">
      <c r="B63" s="173" t="s">
        <v>300</v>
      </c>
      <c r="C63" s="172">
        <v>366909.87300000002</v>
      </c>
      <c r="D63" s="172">
        <v>287100.799</v>
      </c>
      <c r="E63" s="174">
        <f t="shared" ref="E63:E71" si="7">C63/D63-1</f>
        <v>0.27798276520992893</v>
      </c>
      <c r="G63" s="196" t="s">
        <v>293</v>
      </c>
      <c r="H63" s="194">
        <v>1463.0650000000001</v>
      </c>
      <c r="I63" s="194">
        <v>1463.0650000000001</v>
      </c>
      <c r="J63" s="197">
        <f>H63/I63-1</f>
        <v>0</v>
      </c>
    </row>
    <row r="64" spans="2:10" x14ac:dyDescent="0.25">
      <c r="B64" s="173" t="s">
        <v>301</v>
      </c>
      <c r="C64" s="172">
        <v>1224644.6740000001</v>
      </c>
      <c r="D64" s="172">
        <v>1343682.3160000001</v>
      </c>
      <c r="E64" s="174">
        <f t="shared" si="7"/>
        <v>-8.8590614449970961E-2</v>
      </c>
      <c r="G64" s="196" t="s">
        <v>311</v>
      </c>
      <c r="H64" s="194">
        <v>14647.616</v>
      </c>
      <c r="I64" s="194">
        <v>14647.616</v>
      </c>
      <c r="J64" s="197">
        <f>H64/I64-1</f>
        <v>0</v>
      </c>
    </row>
    <row r="65" spans="2:10" x14ac:dyDescent="0.25">
      <c r="B65" s="173" t="s">
        <v>302</v>
      </c>
      <c r="C65" s="172">
        <v>133725.364</v>
      </c>
      <c r="D65" s="172">
        <v>48507.565000000002</v>
      </c>
      <c r="E65" s="174">
        <f t="shared" si="7"/>
        <v>1.7567939969775845</v>
      </c>
      <c r="G65" s="196" t="s">
        <v>351</v>
      </c>
      <c r="H65" s="194">
        <v>1492.37</v>
      </c>
      <c r="I65" s="194">
        <v>973.86599999999999</v>
      </c>
      <c r="J65" s="197">
        <f>H65/I65-1</f>
        <v>0.53241821770140851</v>
      </c>
    </row>
    <row r="66" spans="2:10" x14ac:dyDescent="0.25">
      <c r="B66" s="173" t="s">
        <v>303</v>
      </c>
      <c r="C66" s="172">
        <v>290.57400000000001</v>
      </c>
      <c r="D66" s="172">
        <v>290.57400000000001</v>
      </c>
      <c r="E66" s="174">
        <f t="shared" si="7"/>
        <v>0</v>
      </c>
      <c r="G66" s="196" t="s">
        <v>352</v>
      </c>
      <c r="H66" s="194">
        <v>540.58699999999999</v>
      </c>
      <c r="I66" s="194">
        <v>522.947</v>
      </c>
      <c r="J66" s="197">
        <v>1</v>
      </c>
    </row>
    <row r="67" spans="2:10" x14ac:dyDescent="0.25">
      <c r="B67" s="173" t="s">
        <v>276</v>
      </c>
      <c r="C67" s="172">
        <v>764.46</v>
      </c>
      <c r="D67" s="172">
        <v>812.55</v>
      </c>
      <c r="E67" s="174">
        <f t="shared" si="7"/>
        <v>-5.9184050212294559E-2</v>
      </c>
      <c r="G67" s="196" t="s">
        <v>353</v>
      </c>
      <c r="H67" s="194">
        <v>-3477.0659999999998</v>
      </c>
      <c r="I67" s="194">
        <v>-3477.0659999999998</v>
      </c>
      <c r="J67" s="197">
        <v>1</v>
      </c>
    </row>
    <row r="68" spans="2:10" x14ac:dyDescent="0.25">
      <c r="B68" s="173" t="s">
        <v>275</v>
      </c>
      <c r="C68" s="172">
        <v>11372.950999999999</v>
      </c>
      <c r="D68" s="172">
        <v>9802.2890000000007</v>
      </c>
      <c r="E68" s="174">
        <f t="shared" si="7"/>
        <v>0.16023420652053799</v>
      </c>
      <c r="G68" s="196" t="s">
        <v>354</v>
      </c>
      <c r="H68" s="194">
        <v>91.923000000000002</v>
      </c>
      <c r="I68" s="194">
        <v>91.923000000000002</v>
      </c>
      <c r="J68" s="197">
        <f>H68/I68-1</f>
        <v>0</v>
      </c>
    </row>
    <row r="69" spans="2:10" x14ac:dyDescent="0.25">
      <c r="B69" s="173" t="s">
        <v>304</v>
      </c>
      <c r="C69" s="172">
        <v>2365.069</v>
      </c>
      <c r="D69" s="172">
        <v>2365.069</v>
      </c>
      <c r="E69" s="174">
        <f t="shared" si="7"/>
        <v>0</v>
      </c>
      <c r="G69" s="196" t="s">
        <v>355</v>
      </c>
      <c r="H69" s="194">
        <v>66517.205000000002</v>
      </c>
      <c r="I69" s="194">
        <v>53378.137000000002</v>
      </c>
      <c r="J69" s="197">
        <f>H69/I69-1</f>
        <v>0.24615074145431493</v>
      </c>
    </row>
    <row r="70" spans="2:10" ht="15.75" thickBot="1" x14ac:dyDescent="0.3">
      <c r="B70" s="173" t="s">
        <v>305</v>
      </c>
      <c r="C70" s="172">
        <v>68469.716</v>
      </c>
      <c r="D70" s="172">
        <v>68775.967999999993</v>
      </c>
      <c r="E70" s="174">
        <f t="shared" si="7"/>
        <v>-4.4528926150482206E-3</v>
      </c>
      <c r="G70" s="196" t="s">
        <v>356</v>
      </c>
      <c r="H70" s="194">
        <v>2674.57</v>
      </c>
      <c r="I70" s="194">
        <v>2170.0819999999999</v>
      </c>
      <c r="J70" s="197">
        <f>H70/I70-1</f>
        <v>0.23247416457073977</v>
      </c>
    </row>
    <row r="71" spans="2:10" ht="15.75" thickBot="1" x14ac:dyDescent="0.3">
      <c r="B71" s="171" t="s">
        <v>281</v>
      </c>
      <c r="C71" s="170">
        <f>SUM(C63:C70)</f>
        <v>1808542.6810000001</v>
      </c>
      <c r="D71" s="170">
        <f>SUM(D63:D70)</f>
        <v>1761337.1300000004</v>
      </c>
      <c r="E71" s="164">
        <f t="shared" si="7"/>
        <v>2.6800974212131567E-2</v>
      </c>
      <c r="G71" s="199" t="s">
        <v>297</v>
      </c>
      <c r="H71" s="200">
        <f>SUM(H63:H70)</f>
        <v>83950.27</v>
      </c>
      <c r="I71" s="200">
        <f>SUM(I63:I70)</f>
        <v>69770.569999999992</v>
      </c>
      <c r="J71" s="201">
        <f>H71/I71-1</f>
        <v>0.20323325436498529</v>
      </c>
    </row>
    <row r="72" spans="2:10" ht="15.75" thickBot="1" x14ac:dyDescent="0.3">
      <c r="B72" s="171"/>
      <c r="C72" s="170"/>
      <c r="D72" s="170"/>
      <c r="E72" s="164"/>
    </row>
    <row r="73" spans="2:10" x14ac:dyDescent="0.25">
      <c r="B73" s="171" t="s">
        <v>306</v>
      </c>
      <c r="C73" s="170"/>
      <c r="D73" s="170"/>
      <c r="E73" s="164"/>
      <c r="G73" s="247" t="s">
        <v>357</v>
      </c>
      <c r="H73" s="248"/>
      <c r="I73" s="248"/>
      <c r="J73" s="249"/>
    </row>
    <row r="74" spans="2:10" ht="15.75" thickBot="1" x14ac:dyDescent="0.3">
      <c r="B74" s="173" t="s">
        <v>307</v>
      </c>
      <c r="C74" s="172">
        <v>932746.65700000001</v>
      </c>
      <c r="D74" s="172">
        <v>993640.397</v>
      </c>
      <c r="E74" s="174">
        <f t="shared" ref="E74:E80" si="8">C74/D74-1</f>
        <v>-6.1283478594318819E-2</v>
      </c>
      <c r="G74" s="250" t="s">
        <v>255</v>
      </c>
      <c r="H74" s="251"/>
      <c r="I74" s="251"/>
      <c r="J74" s="252"/>
    </row>
    <row r="75" spans="2:10" x14ac:dyDescent="0.25">
      <c r="B75" s="173" t="s">
        <v>308</v>
      </c>
      <c r="C75" s="172">
        <v>304886.73800000001</v>
      </c>
      <c r="D75" s="172">
        <v>372302.22</v>
      </c>
      <c r="E75" s="174">
        <f t="shared" si="8"/>
        <v>-0.18107730327259386</v>
      </c>
      <c r="G75" s="202"/>
      <c r="H75" s="203" t="s">
        <v>256</v>
      </c>
      <c r="I75" s="203" t="s">
        <v>257</v>
      </c>
      <c r="J75" s="204"/>
    </row>
    <row r="76" spans="2:10" ht="15.75" thickBot="1" x14ac:dyDescent="0.3">
      <c r="B76" s="173" t="s">
        <v>286</v>
      </c>
      <c r="C76" s="172">
        <v>374569.78499999997</v>
      </c>
      <c r="D76" s="172">
        <v>217493.99600000001</v>
      </c>
      <c r="E76" s="174">
        <f t="shared" si="8"/>
        <v>0.72220747187890155</v>
      </c>
      <c r="G76" s="205"/>
      <c r="H76" s="206" t="s">
        <v>258</v>
      </c>
      <c r="I76" s="206" t="s">
        <v>258</v>
      </c>
      <c r="J76" s="207"/>
    </row>
    <row r="77" spans="2:10" x14ac:dyDescent="0.25">
      <c r="B77" s="173" t="s">
        <v>309</v>
      </c>
      <c r="C77" s="172">
        <v>711.9</v>
      </c>
      <c r="D77" s="172">
        <v>658.45799999999997</v>
      </c>
      <c r="E77" s="174">
        <f t="shared" si="8"/>
        <v>8.1162352040676788E-2</v>
      </c>
      <c r="G77" s="208"/>
      <c r="H77" s="209"/>
      <c r="I77" s="210"/>
      <c r="J77" s="164"/>
    </row>
    <row r="78" spans="2:10" x14ac:dyDescent="0.25">
      <c r="B78" s="173" t="s">
        <v>288</v>
      </c>
      <c r="C78" s="172">
        <v>16295.34</v>
      </c>
      <c r="D78" s="172">
        <v>12413.406000000001</v>
      </c>
      <c r="E78" s="174">
        <f t="shared" si="8"/>
        <v>0.31272110168635425</v>
      </c>
      <c r="G78" s="208" t="s">
        <v>316</v>
      </c>
      <c r="H78" s="170">
        <v>42601.292000000001</v>
      </c>
      <c r="I78" s="163">
        <v>35015.438999999998</v>
      </c>
      <c r="J78" s="164">
        <f>H78/I78-1</f>
        <v>0.21664309277973071</v>
      </c>
    </row>
    <row r="79" spans="2:10" x14ac:dyDescent="0.25">
      <c r="B79" s="173" t="s">
        <v>310</v>
      </c>
      <c r="C79" s="172">
        <v>13879.713</v>
      </c>
      <c r="D79" s="172">
        <v>14831.709000000001</v>
      </c>
      <c r="E79" s="174">
        <f t="shared" si="8"/>
        <v>-6.4186534404093387E-2</v>
      </c>
      <c r="G79" s="211" t="s">
        <v>358</v>
      </c>
      <c r="H79" s="172">
        <v>-24955.632000000001</v>
      </c>
      <c r="I79" s="172">
        <v>-49084.616000000002</v>
      </c>
      <c r="J79" s="164"/>
    </row>
    <row r="80" spans="2:10" x14ac:dyDescent="0.25">
      <c r="B80" s="171" t="s">
        <v>291</v>
      </c>
      <c r="C80" s="170">
        <f>SUM(C74:C79)</f>
        <v>1643090.1329999999</v>
      </c>
      <c r="D80" s="170">
        <f>SUM(D74:D79)</f>
        <v>1611340.1860000002</v>
      </c>
      <c r="E80" s="164">
        <f t="shared" si="8"/>
        <v>1.970406204466113E-2</v>
      </c>
      <c r="G80" s="208" t="s">
        <v>359</v>
      </c>
      <c r="H80" s="170">
        <v>6806.2030000000004</v>
      </c>
      <c r="I80" s="163">
        <v>4851.7290000000003</v>
      </c>
      <c r="J80" s="164">
        <f>H80/I80-1</f>
        <v>0.40284071925699072</v>
      </c>
    </row>
    <row r="81" spans="2:10" ht="15.75" thickBot="1" x14ac:dyDescent="0.3">
      <c r="B81" s="171"/>
      <c r="C81" s="170"/>
      <c r="D81" s="170"/>
      <c r="E81" s="164"/>
      <c r="G81" s="211" t="s">
        <v>261</v>
      </c>
      <c r="H81" s="172">
        <v>-2246.047</v>
      </c>
      <c r="I81" s="166">
        <v>-1601.0709999999999</v>
      </c>
      <c r="J81" s="164"/>
    </row>
    <row r="82" spans="2:10" ht="15.75" thickBot="1" x14ac:dyDescent="0.3">
      <c r="B82" s="171" t="s">
        <v>292</v>
      </c>
      <c r="C82" s="170"/>
      <c r="D82" s="170"/>
      <c r="E82" s="164"/>
      <c r="G82" s="208" t="s">
        <v>360</v>
      </c>
      <c r="H82" s="212">
        <f>SUM(H80:H81)</f>
        <v>4560.1560000000009</v>
      </c>
      <c r="I82" s="212">
        <f>SUM(I80:I81)</f>
        <v>3250.6580000000004</v>
      </c>
      <c r="J82" s="213">
        <f>H82/I82-1</f>
        <v>0.40284090174973808</v>
      </c>
    </row>
    <row r="83" spans="2:10" ht="15.75" thickBot="1" x14ac:dyDescent="0.3">
      <c r="B83" s="173" t="s">
        <v>293</v>
      </c>
      <c r="C83" s="172">
        <v>9000</v>
      </c>
      <c r="D83" s="172">
        <v>9000</v>
      </c>
      <c r="E83" s="174">
        <f>C83/D83-1</f>
        <v>0</v>
      </c>
      <c r="G83" s="214" t="s">
        <v>263</v>
      </c>
      <c r="H83" s="215" t="str">
        <f>H75</f>
        <v>Q1 2026</v>
      </c>
      <c r="I83" s="215" t="s">
        <v>264</v>
      </c>
      <c r="J83" s="164"/>
    </row>
    <row r="84" spans="2:10" x14ac:dyDescent="0.25">
      <c r="B84" s="173" t="s">
        <v>311</v>
      </c>
      <c r="C84" s="172">
        <v>515.24099999999999</v>
      </c>
      <c r="D84" s="172">
        <v>515.24099999999999</v>
      </c>
      <c r="E84" s="174">
        <f>C84/D84-1</f>
        <v>0</v>
      </c>
      <c r="G84" s="208" t="s">
        <v>265</v>
      </c>
      <c r="H84" s="172"/>
      <c r="I84" s="172"/>
      <c r="J84" s="164"/>
    </row>
    <row r="85" spans="2:10" x14ac:dyDescent="0.25">
      <c r="B85" s="173" t="s">
        <v>312</v>
      </c>
      <c r="C85" s="172">
        <v>48581.366999999998</v>
      </c>
      <c r="D85" s="172">
        <v>53188.832000000002</v>
      </c>
      <c r="E85" s="174">
        <f>C85/D85-1</f>
        <v>-8.6624669629895346E-2</v>
      </c>
      <c r="G85" s="208" t="s">
        <v>319</v>
      </c>
      <c r="H85" s="172"/>
      <c r="I85" s="172"/>
      <c r="J85" s="164"/>
    </row>
    <row r="86" spans="2:10" ht="15.75" thickBot="1" x14ac:dyDescent="0.3">
      <c r="B86" s="173" t="s">
        <v>313</v>
      </c>
      <c r="C86" s="172">
        <f>75.759+145.298+107062.701-2.84+75.021</f>
        <v>107355.939</v>
      </c>
      <c r="D86" s="172">
        <f>75.759+145.298+86999.633-2.84+75.021</f>
        <v>87292.870999999999</v>
      </c>
      <c r="E86" s="174">
        <f>(C86/D86-1)</f>
        <v>0.22983627150950281</v>
      </c>
      <c r="G86" s="211" t="s">
        <v>361</v>
      </c>
      <c r="H86" s="172">
        <v>34933.707999999999</v>
      </c>
      <c r="I86" s="172">
        <v>30937.846000000001</v>
      </c>
      <c r="J86" s="174">
        <f t="shared" ref="J86:J90" si="9">H86/I86-1</f>
        <v>0.12915773127838293</v>
      </c>
    </row>
    <row r="87" spans="2:10" ht="15.75" thickBot="1" x14ac:dyDescent="0.3">
      <c r="B87" s="169" t="s">
        <v>314</v>
      </c>
      <c r="C87" s="167">
        <f>SUM(C83:C86)</f>
        <v>165452.54699999999</v>
      </c>
      <c r="D87" s="167">
        <f>SUM(D83:D86)</f>
        <v>149996.94400000002</v>
      </c>
      <c r="E87" s="168">
        <f>C87/D87-1</f>
        <v>0.10303945259044722</v>
      </c>
      <c r="G87" s="211" t="s">
        <v>362</v>
      </c>
      <c r="H87" s="172">
        <v>173.102</v>
      </c>
      <c r="I87" s="172">
        <v>238.23500000000001</v>
      </c>
      <c r="J87" s="174">
        <f t="shared" si="9"/>
        <v>-0.27339811530631519</v>
      </c>
    </row>
    <row r="88" spans="2:10" ht="15.75" thickBot="1" x14ac:dyDescent="0.3">
      <c r="G88" s="211" t="s">
        <v>363</v>
      </c>
      <c r="H88" s="172">
        <f>21.205+19.16</f>
        <v>40.364999999999995</v>
      </c>
      <c r="I88" s="172">
        <f>12.36+20.598</f>
        <v>32.957999999999998</v>
      </c>
      <c r="J88" s="174">
        <f t="shared" si="9"/>
        <v>0.22474057891862365</v>
      </c>
    </row>
    <row r="89" spans="2:10" x14ac:dyDescent="0.25">
      <c r="B89" s="253" t="s">
        <v>381</v>
      </c>
      <c r="C89" s="253"/>
      <c r="D89" s="253"/>
      <c r="E89" s="254"/>
      <c r="G89" s="211" t="s">
        <v>364</v>
      </c>
      <c r="H89" s="172">
        <v>220.14400000000001</v>
      </c>
      <c r="I89" s="172">
        <v>215.93600000000001</v>
      </c>
      <c r="J89" s="174">
        <f t="shared" si="9"/>
        <v>1.9487255483106036E-2</v>
      </c>
    </row>
    <row r="90" spans="2:10" ht="15.75" thickBot="1" x14ac:dyDescent="0.3">
      <c r="B90" s="255" t="s">
        <v>255</v>
      </c>
      <c r="C90" s="255"/>
      <c r="D90" s="255"/>
      <c r="E90" s="256"/>
      <c r="G90" s="208" t="s">
        <v>329</v>
      </c>
      <c r="H90" s="170">
        <f>SUM(H86:H89)</f>
        <v>35367.318999999996</v>
      </c>
      <c r="I90" s="170">
        <f>SUM(I86:I89)</f>
        <v>31424.975000000002</v>
      </c>
      <c r="J90" s="164">
        <f t="shared" si="9"/>
        <v>0.1254525739479504</v>
      </c>
    </row>
    <row r="91" spans="2:10" x14ac:dyDescent="0.25">
      <c r="B91" s="220"/>
      <c r="C91" s="218" t="s">
        <v>256</v>
      </c>
      <c r="D91" s="218" t="s">
        <v>256</v>
      </c>
      <c r="E91" s="219"/>
      <c r="G91" s="211"/>
      <c r="H91" s="170"/>
      <c r="I91" s="170"/>
      <c r="J91" s="164"/>
    </row>
    <row r="92" spans="2:10" ht="15.75" thickBot="1" x14ac:dyDescent="0.3">
      <c r="B92" s="221"/>
      <c r="C92" s="222" t="s">
        <v>258</v>
      </c>
      <c r="D92" s="222" t="s">
        <v>258</v>
      </c>
      <c r="E92" s="223"/>
      <c r="G92" s="208" t="s">
        <v>330</v>
      </c>
      <c r="H92" s="172"/>
      <c r="I92" s="172"/>
      <c r="J92" s="174"/>
    </row>
    <row r="93" spans="2:10" x14ac:dyDescent="0.25">
      <c r="B93" s="224"/>
      <c r="C93" s="225"/>
      <c r="D93" s="225"/>
      <c r="E93" s="226"/>
      <c r="G93" s="211" t="s">
        <v>365</v>
      </c>
      <c r="H93" s="172">
        <v>25088.857</v>
      </c>
      <c r="I93" s="172">
        <v>26547.162</v>
      </c>
      <c r="J93" s="174">
        <f>H93/I93-1</f>
        <v>-5.4932613889198456E-2</v>
      </c>
    </row>
    <row r="94" spans="2:10" x14ac:dyDescent="0.25">
      <c r="B94" s="227" t="s">
        <v>382</v>
      </c>
      <c r="C94" s="198">
        <v>11591.674999999999</v>
      </c>
      <c r="D94" s="198">
        <v>10088.744000000001</v>
      </c>
      <c r="E94" s="195">
        <f>C94/D94-1</f>
        <v>0.14897107112639585</v>
      </c>
      <c r="G94" s="211" t="s">
        <v>366</v>
      </c>
      <c r="H94" s="172">
        <v>24575.294999999998</v>
      </c>
      <c r="I94" s="172">
        <v>11068.227000000001</v>
      </c>
      <c r="J94" s="174">
        <f>H94/I94-1</f>
        <v>1.2203461313180508</v>
      </c>
    </row>
    <row r="95" spans="2:10" x14ac:dyDescent="0.25">
      <c r="B95" s="228" t="s">
        <v>317</v>
      </c>
      <c r="C95" s="194">
        <v>-6507.8140000000003</v>
      </c>
      <c r="D95" s="194">
        <v>-5685.076</v>
      </c>
      <c r="E95" s="195">
        <f>C95/D95-1</f>
        <v>0.14471890965046041</v>
      </c>
      <c r="G95" s="211" t="s">
        <v>367</v>
      </c>
      <c r="H95" s="172">
        <v>0</v>
      </c>
      <c r="I95" s="172">
        <v>0</v>
      </c>
      <c r="J95" s="174"/>
    </row>
    <row r="96" spans="2:10" x14ac:dyDescent="0.25">
      <c r="B96" s="227" t="s">
        <v>359</v>
      </c>
      <c r="C96" s="198">
        <v>2392.1840000000002</v>
      </c>
      <c r="D96" s="198">
        <v>1712.2190000000001</v>
      </c>
      <c r="E96" s="195">
        <f>C96/D96-1</f>
        <v>0.39712501730210925</v>
      </c>
      <c r="G96" s="211" t="s">
        <v>368</v>
      </c>
      <c r="H96" s="172">
        <v>6225.567</v>
      </c>
      <c r="I96" s="172">
        <v>6535.857</v>
      </c>
      <c r="J96" s="174">
        <f>H96/I96-1</f>
        <v>-4.7475028905926142E-2</v>
      </c>
    </row>
    <row r="97" spans="2:10" ht="15.75" thickBot="1" x14ac:dyDescent="0.3">
      <c r="B97" s="228" t="s">
        <v>261</v>
      </c>
      <c r="C97" s="194">
        <v>-813.34199999999998</v>
      </c>
      <c r="D97" s="194">
        <v>-565.03200000000004</v>
      </c>
      <c r="E97" s="195"/>
      <c r="G97" s="211" t="s">
        <v>369</v>
      </c>
      <c r="H97" s="172">
        <v>2466.6640000000002</v>
      </c>
      <c r="I97" s="172">
        <v>4710.8180000000002</v>
      </c>
      <c r="J97" s="174">
        <f>H97/I97-1</f>
        <v>-0.47638308251348283</v>
      </c>
    </row>
    <row r="98" spans="2:10" ht="15.75" thickBot="1" x14ac:dyDescent="0.3">
      <c r="B98" s="227" t="s">
        <v>262</v>
      </c>
      <c r="C98" s="200">
        <f>SUM(C96:C97)</f>
        <v>1578.8420000000001</v>
      </c>
      <c r="D98" s="200">
        <f>SUM(D96:D97)</f>
        <v>1147.1869999999999</v>
      </c>
      <c r="E98" s="191">
        <f>C98/D98-1</f>
        <v>0.37627256933699593</v>
      </c>
      <c r="G98" s="208" t="s">
        <v>334</v>
      </c>
      <c r="H98" s="170">
        <f>SUM(H93:H97)</f>
        <v>58356.383000000002</v>
      </c>
      <c r="I98" s="170">
        <f>SUM(I93:I97)</f>
        <v>48862.063999999998</v>
      </c>
      <c r="J98" s="164">
        <f>H98/I98-1</f>
        <v>0.19430859490503716</v>
      </c>
    </row>
    <row r="99" spans="2:10" ht="15.75" thickBot="1" x14ac:dyDescent="0.3">
      <c r="B99" s="229" t="s">
        <v>263</v>
      </c>
      <c r="C99" s="198" t="str">
        <f>C91</f>
        <v>Q1 2026</v>
      </c>
      <c r="D99" s="198" t="s">
        <v>264</v>
      </c>
      <c r="E99" s="195"/>
      <c r="G99" s="208" t="s">
        <v>281</v>
      </c>
      <c r="H99" s="170">
        <f>H98+H90</f>
        <v>93723.70199999999</v>
      </c>
      <c r="I99" s="170">
        <f>I98+I90</f>
        <v>80287.039000000004</v>
      </c>
      <c r="J99" s="164">
        <f>H99/I99-1</f>
        <v>0.16735780977051573</v>
      </c>
    </row>
    <row r="100" spans="2:10" x14ac:dyDescent="0.25">
      <c r="B100" s="230" t="s">
        <v>265</v>
      </c>
      <c r="C100" s="194"/>
      <c r="D100" s="194"/>
      <c r="E100" s="195"/>
      <c r="G100" s="208"/>
      <c r="H100" s="170"/>
      <c r="I100" s="170"/>
      <c r="J100" s="164"/>
    </row>
    <row r="101" spans="2:10" x14ac:dyDescent="0.25">
      <c r="B101" s="230" t="s">
        <v>319</v>
      </c>
      <c r="C101" s="194"/>
      <c r="D101" s="194"/>
      <c r="E101" s="195"/>
      <c r="G101" s="208" t="s">
        <v>347</v>
      </c>
      <c r="H101" s="170"/>
      <c r="I101" s="170"/>
      <c r="J101" s="164"/>
    </row>
    <row r="102" spans="2:10" x14ac:dyDescent="0.25">
      <c r="B102" s="231" t="s">
        <v>277</v>
      </c>
      <c r="C102" s="194">
        <v>3592.5030000000002</v>
      </c>
      <c r="D102" s="194">
        <v>3411.0529999999999</v>
      </c>
      <c r="E102" s="197">
        <f>C102/D102-1</f>
        <v>5.3194717291112248E-2</v>
      </c>
      <c r="G102" s="211" t="s">
        <v>370</v>
      </c>
      <c r="H102" s="172">
        <v>3729.0239999999999</v>
      </c>
      <c r="I102" s="172">
        <v>3596.2359999999999</v>
      </c>
      <c r="J102" s="174">
        <f>H102/I102-1</f>
        <v>3.6924161818078671E-2</v>
      </c>
    </row>
    <row r="103" spans="2:10" x14ac:dyDescent="0.25">
      <c r="B103" s="231" t="s">
        <v>303</v>
      </c>
      <c r="C103" s="194">
        <v>6.6719999999999997</v>
      </c>
      <c r="D103" s="194">
        <v>6.673</v>
      </c>
      <c r="E103" s="197">
        <f>C103/D103-1</f>
        <v>-1.4985763524655304E-4</v>
      </c>
      <c r="G103" s="211" t="s">
        <v>371</v>
      </c>
      <c r="H103" s="172">
        <v>160.13900000000001</v>
      </c>
      <c r="I103" s="172">
        <v>160.13900000000001</v>
      </c>
      <c r="J103" s="174">
        <f>H103/I103-1</f>
        <v>0</v>
      </c>
    </row>
    <row r="104" spans="2:10" x14ac:dyDescent="0.25">
      <c r="B104" s="231" t="s">
        <v>276</v>
      </c>
      <c r="C104" s="194">
        <v>275.48500000000001</v>
      </c>
      <c r="D104" s="194">
        <v>257.88900000000001</v>
      </c>
      <c r="E104" s="197">
        <f>C104/D104-1</f>
        <v>6.8230905544633513E-2</v>
      </c>
      <c r="G104" s="211" t="s">
        <v>372</v>
      </c>
      <c r="H104" s="172">
        <v>207.267</v>
      </c>
      <c r="I104" s="172">
        <v>207.267</v>
      </c>
      <c r="J104" s="174">
        <f>H104/I104-1</f>
        <v>0</v>
      </c>
    </row>
    <row r="105" spans="2:10" x14ac:dyDescent="0.25">
      <c r="B105" s="231" t="s">
        <v>323</v>
      </c>
      <c r="C105" s="194">
        <v>10.372</v>
      </c>
      <c r="D105" s="194">
        <v>10.372</v>
      </c>
      <c r="E105" s="197">
        <f>C105/D105-1</f>
        <v>0</v>
      </c>
      <c r="G105" s="211" t="s">
        <v>373</v>
      </c>
      <c r="H105" s="172">
        <v>4676.5050000000001</v>
      </c>
      <c r="I105" s="172">
        <v>4676.5050000000001</v>
      </c>
      <c r="J105" s="174">
        <f>H105/I105-1</f>
        <v>0</v>
      </c>
    </row>
    <row r="106" spans="2:10" x14ac:dyDescent="0.25">
      <c r="B106" s="230" t="s">
        <v>329</v>
      </c>
      <c r="C106" s="198">
        <f>SUM(C102:C105)</f>
        <v>3885.0320000000002</v>
      </c>
      <c r="D106" s="198">
        <f>SUM(D102:D105)</f>
        <v>3685.9869999999996</v>
      </c>
      <c r="E106" s="195">
        <f>C106/D106-1</f>
        <v>5.4000461748780149E-2</v>
      </c>
      <c r="G106" s="208" t="s">
        <v>350</v>
      </c>
      <c r="H106" s="170">
        <f>SUM(H102:H105)</f>
        <v>8772.9350000000013</v>
      </c>
      <c r="I106" s="170">
        <f>SUM(I102:I105)</f>
        <v>8640.1470000000008</v>
      </c>
      <c r="J106" s="164">
        <f>H106/I106-1</f>
        <v>1.5368719999787173E-2</v>
      </c>
    </row>
    <row r="107" spans="2:10" x14ac:dyDescent="0.25">
      <c r="B107" s="230"/>
      <c r="C107" s="198"/>
      <c r="D107" s="198"/>
      <c r="E107" s="195"/>
      <c r="G107" s="208"/>
      <c r="H107" s="170"/>
      <c r="I107" s="170"/>
      <c r="J107" s="164"/>
    </row>
    <row r="108" spans="2:10" x14ac:dyDescent="0.25">
      <c r="B108" s="230" t="s">
        <v>330</v>
      </c>
      <c r="C108" s="194"/>
      <c r="D108" s="194"/>
      <c r="E108" s="195"/>
      <c r="G108" s="208" t="s">
        <v>336</v>
      </c>
      <c r="H108" s="172"/>
      <c r="I108" s="172"/>
      <c r="J108" s="174"/>
    </row>
    <row r="109" spans="2:10" x14ac:dyDescent="0.25">
      <c r="B109" s="231" t="s">
        <v>331</v>
      </c>
      <c r="C109" s="194">
        <v>6379.9859999999999</v>
      </c>
      <c r="D109" s="194">
        <v>6720.13</v>
      </c>
      <c r="E109" s="197">
        <f t="shared" ref="E109:E114" si="10">C109/D109-1</f>
        <v>-5.0615687494140804E-2</v>
      </c>
      <c r="G109" s="211" t="s">
        <v>374</v>
      </c>
      <c r="H109" s="172">
        <v>19547.182000000001</v>
      </c>
      <c r="I109" s="172">
        <v>6630.7809999999999</v>
      </c>
      <c r="J109" s="174">
        <f t="shared" ref="J109:J117" si="11">H109/I109-1</f>
        <v>1.947945649238001</v>
      </c>
    </row>
    <row r="110" spans="2:10" x14ac:dyDescent="0.25">
      <c r="B110" s="231" t="s">
        <v>302</v>
      </c>
      <c r="C110" s="194">
        <v>1394.77</v>
      </c>
      <c r="D110" s="194">
        <v>1181.3679999999999</v>
      </c>
      <c r="E110" s="197">
        <f t="shared" si="10"/>
        <v>0.18063973291980151</v>
      </c>
      <c r="G110" s="211" t="s">
        <v>375</v>
      </c>
      <c r="H110" s="172">
        <v>21380.391</v>
      </c>
      <c r="I110" s="172">
        <v>10407.066999999999</v>
      </c>
      <c r="J110" s="174">
        <f t="shared" si="11"/>
        <v>1.0544108152662033</v>
      </c>
    </row>
    <row r="111" spans="2:10" x14ac:dyDescent="0.25">
      <c r="B111" s="231" t="s">
        <v>383</v>
      </c>
      <c r="C111" s="194">
        <v>1760.347</v>
      </c>
      <c r="D111" s="194">
        <v>1143.193</v>
      </c>
      <c r="E111" s="197">
        <f t="shared" si="10"/>
        <v>0.53985110125761793</v>
      </c>
      <c r="G111" s="211" t="s">
        <v>376</v>
      </c>
      <c r="H111" s="172">
        <v>53.609000000000002</v>
      </c>
      <c r="I111" s="172">
        <v>19645.345000000001</v>
      </c>
      <c r="J111" s="174">
        <f t="shared" si="11"/>
        <v>-0.99727116016542339</v>
      </c>
    </row>
    <row r="112" spans="2:10" x14ac:dyDescent="0.25">
      <c r="B112" s="231" t="s">
        <v>300</v>
      </c>
      <c r="C112" s="194">
        <v>12986.495999999999</v>
      </c>
      <c r="D112" s="194">
        <v>11735.646000000001</v>
      </c>
      <c r="E112" s="197">
        <f t="shared" si="10"/>
        <v>0.10658552584152581</v>
      </c>
      <c r="G112" s="211" t="s">
        <v>372</v>
      </c>
      <c r="H112" s="172">
        <v>294.7</v>
      </c>
      <c r="I112" s="172">
        <v>427.488</v>
      </c>
      <c r="J112" s="174">
        <f t="shared" si="11"/>
        <v>-0.31062392394640315</v>
      </c>
    </row>
    <row r="113" spans="2:10" x14ac:dyDescent="0.25">
      <c r="B113" s="230" t="s">
        <v>334</v>
      </c>
      <c r="C113" s="198">
        <f>SUM(C109:C112)</f>
        <v>22521.598999999998</v>
      </c>
      <c r="D113" s="198">
        <f>SUM(D109:D112)</f>
        <v>20780.337</v>
      </c>
      <c r="E113" s="195">
        <f t="shared" si="10"/>
        <v>8.3793732507802865E-2</v>
      </c>
      <c r="G113" s="211" t="s">
        <v>377</v>
      </c>
      <c r="H113" s="172">
        <v>6496.7560000000003</v>
      </c>
      <c r="I113" s="172">
        <v>4250.7089999999998</v>
      </c>
      <c r="J113" s="174">
        <f t="shared" si="11"/>
        <v>0.52839349859047058</v>
      </c>
    </row>
    <row r="114" spans="2:10" x14ac:dyDescent="0.25">
      <c r="B114" s="230" t="s">
        <v>384</v>
      </c>
      <c r="C114" s="198">
        <f>C113+C106</f>
        <v>26406.630999999998</v>
      </c>
      <c r="D114" s="198">
        <f>D113+D106</f>
        <v>24466.324000000001</v>
      </c>
      <c r="E114" s="195">
        <f t="shared" si="10"/>
        <v>7.9305211522580965E-2</v>
      </c>
      <c r="G114" s="211" t="s">
        <v>397</v>
      </c>
      <c r="H114" s="172">
        <v>1992.4559999999999</v>
      </c>
      <c r="I114" s="172">
        <v>9.5280000000000005</v>
      </c>
      <c r="J114" s="174">
        <f t="shared" si="11"/>
        <v>208.11586901763224</v>
      </c>
    </row>
    <row r="115" spans="2:10" x14ac:dyDescent="0.25">
      <c r="B115" s="230"/>
      <c r="C115" s="194"/>
      <c r="D115" s="194"/>
      <c r="E115" s="195"/>
      <c r="G115" s="211" t="s">
        <v>378</v>
      </c>
      <c r="H115" s="172">
        <v>155.892</v>
      </c>
      <c r="I115" s="172">
        <v>79.048000000000002</v>
      </c>
      <c r="J115" s="174">
        <f t="shared" si="11"/>
        <v>0.97211820665924487</v>
      </c>
    </row>
    <row r="116" spans="2:10" x14ac:dyDescent="0.25">
      <c r="B116" s="230" t="s">
        <v>306</v>
      </c>
      <c r="C116" s="194"/>
      <c r="D116" s="194"/>
      <c r="E116" s="195"/>
      <c r="G116" s="208" t="s">
        <v>346</v>
      </c>
      <c r="H116" s="170">
        <f>SUM(H109:H115)</f>
        <v>49920.985999999997</v>
      </c>
      <c r="I116" s="170">
        <f>SUM(I109:I115)</f>
        <v>41449.966</v>
      </c>
      <c r="J116" s="164">
        <f t="shared" si="11"/>
        <v>0.20436735702026865</v>
      </c>
    </row>
    <row r="117" spans="2:10" x14ac:dyDescent="0.25">
      <c r="B117" s="230" t="s">
        <v>347</v>
      </c>
      <c r="C117" s="194"/>
      <c r="D117" s="194"/>
      <c r="E117" s="195"/>
      <c r="G117" s="208" t="s">
        <v>291</v>
      </c>
      <c r="H117" s="170">
        <f>H116+H106</f>
        <v>58693.921000000002</v>
      </c>
      <c r="I117" s="170">
        <f>I116+I106</f>
        <v>50090.112999999998</v>
      </c>
      <c r="J117" s="164">
        <f t="shared" si="11"/>
        <v>0.17176659194200661</v>
      </c>
    </row>
    <row r="118" spans="2:10" x14ac:dyDescent="0.25">
      <c r="B118" s="231" t="s">
        <v>342</v>
      </c>
      <c r="C118" s="194">
        <v>8.3219999999999992</v>
      </c>
      <c r="D118" s="194">
        <v>7.9589999999999996</v>
      </c>
      <c r="E118" s="197">
        <f>C118/D118-1</f>
        <v>4.5608744817188018E-2</v>
      </c>
      <c r="G118" s="208"/>
      <c r="H118" s="170"/>
      <c r="I118" s="170"/>
      <c r="J118" s="164"/>
    </row>
    <row r="119" spans="2:10" x14ac:dyDescent="0.25">
      <c r="B119" s="231" t="s">
        <v>385</v>
      </c>
      <c r="C119" s="194">
        <v>743.68100000000004</v>
      </c>
      <c r="D119" s="194">
        <v>683.15099999999995</v>
      </c>
      <c r="E119" s="197">
        <f>C119/D119-1</f>
        <v>8.8604129980048407E-2</v>
      </c>
      <c r="G119" s="208" t="s">
        <v>292</v>
      </c>
      <c r="H119" s="172"/>
      <c r="I119" s="172"/>
      <c r="J119" s="164"/>
    </row>
    <row r="120" spans="2:10" x14ac:dyDescent="0.25">
      <c r="B120" s="231" t="s">
        <v>310</v>
      </c>
      <c r="C120" s="194">
        <v>423.226</v>
      </c>
      <c r="D120" s="194">
        <v>423.226</v>
      </c>
      <c r="E120" s="197">
        <f>C120/D120-1</f>
        <v>0</v>
      </c>
      <c r="G120" s="211" t="s">
        <v>379</v>
      </c>
      <c r="H120" s="172">
        <v>1200</v>
      </c>
      <c r="I120" s="172">
        <v>1200</v>
      </c>
      <c r="J120" s="174">
        <f>H120/I120-1</f>
        <v>0</v>
      </c>
    </row>
    <row r="121" spans="2:10" x14ac:dyDescent="0.25">
      <c r="B121" s="230" t="s">
        <v>350</v>
      </c>
      <c r="C121" s="198">
        <f>SUM(C118:C120)</f>
        <v>1175.229</v>
      </c>
      <c r="D121" s="198">
        <f>SUM(D118:D120)</f>
        <v>1114.3359999999998</v>
      </c>
      <c r="E121" s="195">
        <f>C121/D121-1</f>
        <v>5.4645098067369613E-2</v>
      </c>
      <c r="G121" s="211" t="s">
        <v>311</v>
      </c>
      <c r="H121" s="172">
        <v>5275.2250000000004</v>
      </c>
      <c r="I121" s="172">
        <v>5009.2250000000004</v>
      </c>
      <c r="J121" s="174">
        <f>H121/I121-1</f>
        <v>5.3102026760626586E-2</v>
      </c>
    </row>
    <row r="122" spans="2:10" x14ac:dyDescent="0.25">
      <c r="B122" s="230"/>
      <c r="C122" s="198"/>
      <c r="D122" s="198"/>
      <c r="E122" s="195"/>
      <c r="G122" s="211" t="s">
        <v>312</v>
      </c>
      <c r="H122" s="172">
        <v>28539.841</v>
      </c>
      <c r="I122" s="172">
        <v>23979.687000000002</v>
      </c>
      <c r="J122" s="174">
        <f>H122/I122-1</f>
        <v>0.19016736957408997</v>
      </c>
    </row>
    <row r="123" spans="2:10" ht="15.75" thickBot="1" x14ac:dyDescent="0.3">
      <c r="B123" s="230" t="s">
        <v>336</v>
      </c>
      <c r="C123" s="194"/>
      <c r="D123" s="194"/>
      <c r="E123" s="195"/>
      <c r="G123" s="211" t="s">
        <v>380</v>
      </c>
      <c r="H123" s="172">
        <v>14.715</v>
      </c>
      <c r="I123" s="172">
        <v>7.915</v>
      </c>
      <c r="J123" s="174"/>
    </row>
    <row r="124" spans="2:10" ht="15.75" thickBot="1" x14ac:dyDescent="0.3">
      <c r="B124" s="231" t="s">
        <v>386</v>
      </c>
      <c r="C124" s="194">
        <v>4229.4930000000004</v>
      </c>
      <c r="D124" s="194">
        <v>4742.2719999999999</v>
      </c>
      <c r="E124" s="197">
        <f t="shared" ref="E124:E129" si="12">C124/D124-1</f>
        <v>-0.10812939451807058</v>
      </c>
      <c r="G124" s="216" t="s">
        <v>297</v>
      </c>
      <c r="H124" s="217">
        <f>SUM(H120:H123)</f>
        <v>35029.780999999995</v>
      </c>
      <c r="I124" s="217">
        <f>SUM(I120:I123)</f>
        <v>30196.827000000005</v>
      </c>
      <c r="J124" s="168">
        <f>H124/I124-1</f>
        <v>0.16004840508573936</v>
      </c>
    </row>
    <row r="125" spans="2:10" x14ac:dyDescent="0.25">
      <c r="B125" s="231" t="s">
        <v>387</v>
      </c>
      <c r="C125" s="194">
        <v>133.25399999999999</v>
      </c>
      <c r="D125" s="194">
        <v>133.25399999999999</v>
      </c>
      <c r="E125" s="197">
        <f t="shared" si="12"/>
        <v>0</v>
      </c>
    </row>
    <row r="126" spans="2:10" x14ac:dyDescent="0.25">
      <c r="B126" s="231" t="s">
        <v>388</v>
      </c>
      <c r="C126" s="194">
        <v>4662.1120000000001</v>
      </c>
      <c r="D126" s="194">
        <v>3848.77</v>
      </c>
      <c r="E126" s="197">
        <f t="shared" si="12"/>
        <v>0.21132517661486649</v>
      </c>
    </row>
    <row r="127" spans="2:10" x14ac:dyDescent="0.25">
      <c r="B127" s="231" t="s">
        <v>341</v>
      </c>
      <c r="C127" s="194">
        <v>379.71699999999998</v>
      </c>
      <c r="D127" s="194">
        <v>379.71699999999998</v>
      </c>
      <c r="E127" s="197">
        <f t="shared" si="12"/>
        <v>0</v>
      </c>
    </row>
    <row r="128" spans="2:10" x14ac:dyDescent="0.25">
      <c r="B128" s="230" t="s">
        <v>346</v>
      </c>
      <c r="C128" s="198">
        <f>SUM(C124:C127)</f>
        <v>9404.5760000000009</v>
      </c>
      <c r="D128" s="198">
        <f>SUM(D124:D127)</f>
        <v>9104.0130000000008</v>
      </c>
      <c r="E128" s="195">
        <f t="shared" si="12"/>
        <v>3.3014342136813646E-2</v>
      </c>
    </row>
    <row r="129" spans="1:5" x14ac:dyDescent="0.25">
      <c r="B129" s="230" t="s">
        <v>389</v>
      </c>
      <c r="C129" s="198">
        <f>C128+C121</f>
        <v>10579.805</v>
      </c>
      <c r="D129" s="198">
        <f>D128+D121</f>
        <v>10218.349</v>
      </c>
      <c r="E129" s="195">
        <f t="shared" si="12"/>
        <v>3.5373229080353452E-2</v>
      </c>
    </row>
    <row r="130" spans="1:5" x14ac:dyDescent="0.25">
      <c r="B130" s="230"/>
      <c r="C130" s="194"/>
      <c r="D130" s="194"/>
      <c r="E130" s="195"/>
    </row>
    <row r="131" spans="1:5" x14ac:dyDescent="0.25">
      <c r="B131" s="230" t="s">
        <v>292</v>
      </c>
      <c r="C131" s="194"/>
      <c r="D131" s="194"/>
      <c r="E131" s="195"/>
    </row>
    <row r="132" spans="1:5" x14ac:dyDescent="0.25">
      <c r="B132" s="231" t="s">
        <v>293</v>
      </c>
      <c r="C132" s="194">
        <v>407.37400000000002</v>
      </c>
      <c r="D132" s="194">
        <v>407.37400000000002</v>
      </c>
      <c r="E132" s="197">
        <f>C132/D132-1</f>
        <v>0</v>
      </c>
    </row>
    <row r="133" spans="1:5" x14ac:dyDescent="0.25">
      <c r="B133" s="231" t="s">
        <v>311</v>
      </c>
      <c r="C133" s="194">
        <v>523.85</v>
      </c>
      <c r="D133" s="194">
        <v>523.85</v>
      </c>
      <c r="E133" s="197">
        <f>C133/D133-1</f>
        <v>0</v>
      </c>
    </row>
    <row r="134" spans="1:5" x14ac:dyDescent="0.25">
      <c r="B134" s="231" t="s">
        <v>390</v>
      </c>
      <c r="C134" s="194">
        <v>968.26700000000005</v>
      </c>
      <c r="D134" s="194">
        <v>968.26700000000005</v>
      </c>
      <c r="E134" s="197">
        <f>C134/D134-1</f>
        <v>0</v>
      </c>
    </row>
    <row r="135" spans="1:5" ht="15.75" thickBot="1" x14ac:dyDescent="0.3">
      <c r="B135" s="231" t="s">
        <v>312</v>
      </c>
      <c r="C135" s="194">
        <v>13927.334999999999</v>
      </c>
      <c r="D135" s="194">
        <v>12764.984</v>
      </c>
      <c r="E135" s="197">
        <f>C135/D135-1</f>
        <v>9.1057771791958286E-2</v>
      </c>
    </row>
    <row r="136" spans="1:5" ht="15.75" thickBot="1" x14ac:dyDescent="0.3">
      <c r="B136" s="232" t="s">
        <v>297</v>
      </c>
      <c r="C136" s="200">
        <f>SUM(C132:C135)</f>
        <v>15826.825999999999</v>
      </c>
      <c r="D136" s="200">
        <f>SUM(D132:D135)</f>
        <v>14664.475</v>
      </c>
      <c r="E136" s="201">
        <f>C136/D136-1</f>
        <v>7.9263048966976335E-2</v>
      </c>
    </row>
    <row r="138" spans="1:5" x14ac:dyDescent="0.25">
      <c r="A138" s="51">
        <v>1</v>
      </c>
      <c r="B138" s="38" t="s">
        <v>393</v>
      </c>
    </row>
    <row r="139" spans="1:5" x14ac:dyDescent="0.25">
      <c r="B139" s="38" t="s">
        <v>391</v>
      </c>
    </row>
    <row r="140" spans="1:5" x14ac:dyDescent="0.25">
      <c r="A140" s="51"/>
      <c r="B140" s="38" t="s">
        <v>392</v>
      </c>
    </row>
    <row r="141" spans="1:5" x14ac:dyDescent="0.25">
      <c r="A141" s="51"/>
    </row>
    <row r="142" spans="1:5" x14ac:dyDescent="0.25">
      <c r="A142" s="51">
        <v>2</v>
      </c>
      <c r="B142" s="38" t="s">
        <v>395</v>
      </c>
    </row>
    <row r="143" spans="1:5" x14ac:dyDescent="0.25">
      <c r="A143" s="51"/>
      <c r="B143" s="38" t="s">
        <v>394</v>
      </c>
    </row>
    <row r="144" spans="1:5" x14ac:dyDescent="0.25">
      <c r="A144" s="51"/>
    </row>
  </sheetData>
  <mergeCells count="11">
    <mergeCell ref="G73:J73"/>
    <mergeCell ref="G74:J74"/>
    <mergeCell ref="B89:E89"/>
    <mergeCell ref="B90:E90"/>
    <mergeCell ref="B2:J2"/>
    <mergeCell ref="B4:E4"/>
    <mergeCell ref="B5:E5"/>
    <mergeCell ref="B52:E52"/>
    <mergeCell ref="B53:E53"/>
    <mergeCell ref="G4:J4"/>
    <mergeCell ref="G5:J5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28515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28515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2026-04-28T16:21:45Z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